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240" yWindow="15" windowWidth="18780" windowHeight="12915" activeTab="0"/>
  </bookViews>
  <sheets>
    <sheet name="plongée altitude successive" sheetId="1" r:id="rId1"/>
  </sheets>
  <externalReferences>
    <externalReference r:id="rId4"/>
  </externalReferences>
  <definedNames>
    <definedName name="gaz">'[1]compartiments saturation'!$G$3</definedName>
    <definedName name="gradientinitial">'[1]compartiments saturation'!$B$14</definedName>
    <definedName name="HTML_CodePage" hidden="1">1252</definedName>
    <definedName name="HTML_Control" localSheetId="0" hidden="1">{"'Feuil1'!$A$1:$AW$57"}</definedName>
    <definedName name="HTML_Control" hidden="1">{"'Feuil1'!$A$1:$AW$57"}</definedName>
    <definedName name="HTML_Description" hidden="1">""</definedName>
    <definedName name="HTML_Email" hidden="1">""</definedName>
    <definedName name="HTML_Header" hidden="1">"Plongées simples"</definedName>
    <definedName name="HTML_LastUpdate" hidden="1">"23/01/98"</definedName>
    <definedName name="HTML_LineAfter" hidden="1">FALSE</definedName>
    <definedName name="HTML_LineBefore" hidden="1">FALSE</definedName>
    <definedName name="HTML_Name" hidden="1">"Maurice"</definedName>
    <definedName name="HTML_OBDlg2" hidden="1">TRUE</definedName>
    <definedName name="HTML_OBDlg4" hidden="1">TRUE</definedName>
    <definedName name="HTML_OS" hidden="1">0</definedName>
    <definedName name="HTML_PathFile" hidden="1">"C:\0\mn90simp"</definedName>
    <definedName name="HTML_Title" hidden="1">"MN90"</definedName>
    <definedName name="HTMP_Control2" localSheetId="0" hidden="1">{"'Feuil1'!$A$1:$AW$57"}</definedName>
    <definedName name="HTMP_Control2" hidden="1">{"'Feuil1'!$A$1:$AW$57"}</definedName>
    <definedName name="pabs_surface">'[1]compartiments saturation'!$B$10</definedName>
    <definedName name="pabsolue_actuelle">'[1]compartiments saturation'!$B$15</definedName>
    <definedName name="patm_lac">'[1]compartiments saturation'!$B$18</definedName>
    <definedName name="pourcentage">'[1]compartiments saturation'!$G$4</definedName>
    <definedName name="ppgazfond">'[1]compartiments saturation'!$B$9</definedName>
    <definedName name="ppgazsurface">'[1]compartiments saturation'!$B$12</definedName>
    <definedName name="pressionabsolueactuelle">'[1]compartiments saturation'!$B$16</definedName>
    <definedName name="profondeur">'[1]compartiments saturation'!$B$5</definedName>
    <definedName name="tensioninitiale">'[1]compartiments saturation'!$C$12</definedName>
  </definedNames>
  <calcPr fullCalcOnLoad="1"/>
</workbook>
</file>

<file path=xl/comments1.xml><?xml version="1.0" encoding="utf-8"?>
<comments xmlns="http://schemas.openxmlformats.org/spreadsheetml/2006/main">
  <authors>
    <author>BOREL</author>
  </authors>
  <commentList>
    <comment ref="B39" authorId="0">
      <text>
        <r>
          <rPr>
            <b/>
            <sz val="8"/>
            <rFont val="Tahoma"/>
            <family val="0"/>
          </rPr>
          <t>BOREL:</t>
        </r>
        <r>
          <rPr>
            <sz val="8"/>
            <rFont val="Tahoma"/>
            <family val="0"/>
          </rPr>
          <t xml:space="preserve">
Retard= (Patm mer - Patm lac)x10</t>
        </r>
      </text>
    </comment>
    <comment ref="J38" authorId="0">
      <text>
        <r>
          <rPr>
            <b/>
            <sz val="8"/>
            <rFont val="Tahoma"/>
            <family val="0"/>
          </rPr>
          <t>BOREL:</t>
        </r>
        <r>
          <rPr>
            <sz val="8"/>
            <rFont val="Tahoma"/>
            <family val="0"/>
          </rPr>
          <t xml:space="preserve">
choix formule pour calc P absolue</t>
        </r>
      </text>
    </comment>
  </commentList>
</comments>
</file>

<file path=xl/sharedStrings.xml><?xml version="1.0" encoding="utf-8"?>
<sst xmlns="http://schemas.openxmlformats.org/spreadsheetml/2006/main" count="98" uniqueCount="68">
  <si>
    <t>heure de sortie arrondie:</t>
  </si>
  <si>
    <t>paramètres de la plongée 1 en altitude:</t>
  </si>
  <si>
    <t>h arrondie</t>
  </si>
  <si>
    <t>altitude</t>
  </si>
  <si>
    <t>heure de sortie calculée:</t>
  </si>
  <si>
    <t>h calc</t>
  </si>
  <si>
    <t>pression absolue alt</t>
  </si>
  <si>
    <t>Profondeur plongée lue sur profondimètre mécanique:</t>
  </si>
  <si>
    <t xml:space="preserve"> = profondeur-(1bar_mer-patm_lac)*10</t>
  </si>
  <si>
    <t>profondeur affichée profondim. Capillaire</t>
  </si>
  <si>
    <t xml:space="preserve">  =profondeur/pression en alt</t>
  </si>
  <si>
    <t>profondeur affichée par profondim.  Electr ordi</t>
  </si>
  <si>
    <t xml:space="preserve">  =profondeur</t>
  </si>
  <si>
    <t>h immersion</t>
  </si>
  <si>
    <t>Durée totale de la plongée (arrondie):</t>
  </si>
  <si>
    <t xml:space="preserve"> heure d'immersion plongée 1:</t>
  </si>
  <si>
    <t>Durée totale de la plongée:</t>
  </si>
  <si>
    <t>durée :</t>
  </si>
  <si>
    <t>durée choisie dans la table:</t>
  </si>
  <si>
    <t>DTR table (durée totale de la remontée)</t>
  </si>
  <si>
    <t>profondeur maximum</t>
  </si>
  <si>
    <t>DTR calculée réelle depuis incident</t>
  </si>
  <si>
    <t>Profondeur calculée pour entrer dans la table:</t>
  </si>
  <si>
    <t xml:space="preserve"> =profondeur / P abs alt.</t>
  </si>
  <si>
    <t>tps remontée entre paliers (6m mn)</t>
  </si>
  <si>
    <t>profondeur max choisie dans la table</t>
  </si>
  <si>
    <t>palier 3 m</t>
  </si>
  <si>
    <t>type de profondimètre:</t>
  </si>
  <si>
    <t>palier 6 m</t>
  </si>
  <si>
    <t>tps remontée entre paliers</t>
  </si>
  <si>
    <t>palier 9 m</t>
  </si>
  <si>
    <t>palier 12 m</t>
  </si>
  <si>
    <t>Longueur de la remontée</t>
  </si>
  <si>
    <t>vitesse remontée adaptée à l'altitude:</t>
  </si>
  <si>
    <t>GPS (groupe de plongée successive</t>
  </si>
  <si>
    <t>H</t>
  </si>
  <si>
    <t xml:space="preserve">    </t>
  </si>
  <si>
    <t>Intervalle:</t>
  </si>
  <si>
    <t>profondeur effective:</t>
  </si>
  <si>
    <t xml:space="preserve">  profondeur affichée par profondim.  Electr ordi</t>
  </si>
  <si>
    <t xml:space="preserve">  profondeur affichée par profondim. méca</t>
  </si>
  <si>
    <t xml:space="preserve">  profondeur affichée par profondim. capillaire</t>
  </si>
  <si>
    <t>paramètres de la deuxième immersion</t>
  </si>
  <si>
    <t>Altitude:</t>
  </si>
  <si>
    <t>heure d'immersion:</t>
  </si>
  <si>
    <t>durée 2</t>
  </si>
  <si>
    <t>h immersion 2</t>
  </si>
  <si>
    <t>intervalle:</t>
  </si>
  <si>
    <t>Majoration:</t>
  </si>
  <si>
    <t>Durée totale réelle de la plongée (arrondie):</t>
  </si>
  <si>
    <t xml:space="preserve"> heure d'immersion plongée 2</t>
  </si>
  <si>
    <t>plongée 2</t>
  </si>
  <si>
    <t xml:space="preserve">durée fictive </t>
  </si>
  <si>
    <t>intervall sec</t>
  </si>
  <si>
    <t>durée lue sur la table:</t>
  </si>
  <si>
    <t>DTR calculée (total non arrondi):</t>
  </si>
  <si>
    <t>h arrondi immersion 1</t>
  </si>
  <si>
    <t>profondeur maximum 2eme plongée</t>
  </si>
  <si>
    <t>mètres</t>
  </si>
  <si>
    <t>tps remontée entre paliers (6m min)</t>
  </si>
  <si>
    <t>h immersion2</t>
  </si>
  <si>
    <t>duree fict2</t>
  </si>
  <si>
    <t>N2 résiduel:</t>
  </si>
  <si>
    <t>durée de la remontée au 1er palier</t>
  </si>
  <si>
    <t>Profondeur mer</t>
  </si>
  <si>
    <t>profondeur équivalente à l'altitude:</t>
  </si>
  <si>
    <t>1/2 profondeur</t>
  </si>
  <si>
    <t>palier 3 m se réalise à: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</si>
</sst>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General\ &quot;b&quot;"/>
    <numFmt numFmtId="173" formatCode="General\ &quot;p cent&quot;"/>
    <numFmt numFmtId="174" formatCode="_-* #,##0.000\ _F_-;\-* #,##0.000\ _F_-;_-* &quot;-&quot;??\ _F_-;_-@_-"/>
    <numFmt numFmtId="175" formatCode="_-* #,##0.0000\ _F_-;\-* #,##0.0000\ _F_-;_-* &quot;-&quot;??\ _F_-;_-@_-"/>
    <numFmt numFmtId="176" formatCode="_-* #,##0.0\ _F_-;\-* #,##0.0\ _F_-;_-* &quot;-&quot;??\ _F_-;_-@_-"/>
    <numFmt numFmtId="177" formatCode="_-* #,##0\ _F_-;\-* #,##0\ _F_-;_-* &quot;-&quot;??\ _F_-;_-@_-"/>
    <numFmt numFmtId="178" formatCode="#,##0.0"/>
    <numFmt numFmtId="179" formatCode="0.0_ ;[Red]\-0.0\ "/>
    <numFmt numFmtId="180" formatCode="General\ &quot;s&quot;"/>
    <numFmt numFmtId="181" formatCode="General\ &quot;h&quot;"/>
    <numFmt numFmtId="182" formatCode="General\ &quot;min&quot;"/>
    <numFmt numFmtId="183" formatCode="General\ &quot;m&quot;"/>
    <numFmt numFmtId="184" formatCode="General\ &quot;m par min (maxi 17)&quot;"/>
    <numFmt numFmtId="185" formatCode="&quot;et&quot;\ General\ &quot;s&quot;"/>
    <numFmt numFmtId="186" formatCode="General\ &quot;Bar&quot;"/>
    <numFmt numFmtId="187" formatCode="General\ &quot;m/min&quot;"/>
    <numFmt numFmtId="188" formatCode="0.0000000000"/>
    <numFmt numFmtId="189" formatCode="0.000000000"/>
    <numFmt numFmtId="190" formatCode="0.00000000"/>
    <numFmt numFmtId="191" formatCode="0.0000000"/>
    <numFmt numFmtId="192" formatCode="0.000000"/>
    <numFmt numFmtId="193" formatCode="0.00000"/>
    <numFmt numFmtId="194" formatCode="0.0000"/>
    <numFmt numFmtId="195" formatCode="0.000"/>
  </numFmts>
  <fonts count="2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u val="single"/>
      <sz val="10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Tahoma"/>
      <family val="2"/>
    </font>
    <font>
      <sz val="16"/>
      <name val="Arial"/>
      <family val="2"/>
    </font>
    <font>
      <sz val="9"/>
      <name val="Arial"/>
      <family val="2"/>
    </font>
    <font>
      <b/>
      <sz val="8"/>
      <name val="Tahoma"/>
      <family val="0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.5"/>
      <name val="Arial"/>
      <family val="0"/>
    </font>
    <font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37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3" fillId="0" borderId="1" xfId="0" applyFont="1" applyBorder="1" applyAlignment="1">
      <alignment horizontal="lef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80" fontId="0" fillId="0" borderId="0" xfId="0" applyNumberFormat="1" applyAlignment="1">
      <alignment/>
    </xf>
    <xf numFmtId="181" fontId="0" fillId="0" borderId="5" xfId="0" applyNumberFormat="1" applyFill="1" applyBorder="1" applyAlignment="1">
      <alignment horizontal="right"/>
    </xf>
    <xf numFmtId="182" fontId="0" fillId="0" borderId="6" xfId="0" applyNumberFormat="1" applyFill="1" applyBorder="1" applyAlignment="1">
      <alignment horizontal="left"/>
    </xf>
    <xf numFmtId="180" fontId="0" fillId="0" borderId="7" xfId="0" applyNumberFormat="1" applyFill="1" applyBorder="1" applyAlignment="1">
      <alignment horizontal="left"/>
    </xf>
    <xf numFmtId="181" fontId="0" fillId="0" borderId="0" xfId="0" applyNumberFormat="1" applyFill="1" applyBorder="1" applyAlignment="1">
      <alignment horizontal="right"/>
    </xf>
    <xf numFmtId="185" fontId="0" fillId="0" borderId="8" xfId="0" applyNumberFormat="1" applyFill="1" applyBorder="1" applyAlignment="1">
      <alignment horizontal="right"/>
    </xf>
    <xf numFmtId="180" fontId="0" fillId="0" borderId="0" xfId="0" applyNumberFormat="1" applyFill="1" applyBorder="1" applyAlignment="1">
      <alignment horizontal="left"/>
    </xf>
    <xf numFmtId="186" fontId="0" fillId="0" borderId="9" xfId="0" applyNumberForma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183" fontId="0" fillId="0" borderId="9" xfId="0" applyNumberFormat="1" applyBorder="1" applyAlignment="1">
      <alignment/>
    </xf>
    <xf numFmtId="180" fontId="0" fillId="0" borderId="0" xfId="0" applyNumberFormat="1" applyFill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 horizontal="right"/>
    </xf>
    <xf numFmtId="182" fontId="4" fillId="0" borderId="10" xfId="0" applyNumberFormat="1" applyFont="1" applyFill="1" applyBorder="1" applyAlignment="1">
      <alignment horizontal="center"/>
    </xf>
    <xf numFmtId="180" fontId="4" fillId="0" borderId="10" xfId="0" applyNumberFormat="1" applyFont="1" applyFill="1" applyBorder="1" applyAlignment="1">
      <alignment horizontal="center"/>
    </xf>
    <xf numFmtId="180" fontId="4" fillId="0" borderId="8" xfId="0" applyNumberFormat="1" applyFont="1" applyFill="1" applyBorder="1" applyAlignment="1">
      <alignment horizontal="center"/>
    </xf>
    <xf numFmtId="180" fontId="0" fillId="0" borderId="10" xfId="0" applyNumberFormat="1" applyFill="1" applyBorder="1" applyAlignment="1">
      <alignment horizontal="center"/>
    </xf>
    <xf numFmtId="182" fontId="0" fillId="0" borderId="10" xfId="0" applyNumberFormat="1" applyFill="1" applyBorder="1" applyAlignment="1">
      <alignment horizontal="center"/>
    </xf>
    <xf numFmtId="183" fontId="7" fillId="0" borderId="10" xfId="0" applyNumberFormat="1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8" fillId="0" borderId="0" xfId="0" applyFont="1" applyAlignment="1">
      <alignment horizontal="right"/>
    </xf>
    <xf numFmtId="0" fontId="0" fillId="0" borderId="9" xfId="0" applyBorder="1" applyAlignment="1">
      <alignment/>
    </xf>
    <xf numFmtId="2" fontId="0" fillId="0" borderId="10" xfId="0" applyNumberFormat="1" applyFill="1" applyBorder="1" applyAlignment="1">
      <alignment horizontal="center"/>
    </xf>
    <xf numFmtId="2" fontId="0" fillId="0" borderId="0" xfId="0" applyNumberFormat="1" applyAlignment="1">
      <alignment/>
    </xf>
    <xf numFmtId="183" fontId="0" fillId="0" borderId="1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187" fontId="6" fillId="0" borderId="10" xfId="0" applyNumberFormat="1" applyFont="1" applyFill="1" applyBorder="1" applyAlignment="1">
      <alignment horizontal="center"/>
    </xf>
    <xf numFmtId="181" fontId="4" fillId="0" borderId="10" xfId="0" applyNumberFormat="1" applyFont="1" applyBorder="1" applyAlignment="1">
      <alignment/>
    </xf>
    <xf numFmtId="0" fontId="0" fillId="0" borderId="11" xfId="0" applyBorder="1" applyAlignment="1">
      <alignment horizontal="center" wrapText="1"/>
    </xf>
    <xf numFmtId="183" fontId="0" fillId="0" borderId="12" xfId="0" applyNumberFormat="1" applyBorder="1" applyAlignment="1">
      <alignment horizontal="center" wrapText="1"/>
    </xf>
    <xf numFmtId="0" fontId="0" fillId="0" borderId="8" xfId="0" applyBorder="1" applyAlignment="1">
      <alignment horizontal="right" wrapText="1"/>
    </xf>
    <xf numFmtId="0" fontId="6" fillId="0" borderId="10" xfId="0" applyFont="1" applyBorder="1" applyAlignment="1">
      <alignment wrapText="1"/>
    </xf>
    <xf numFmtId="183" fontId="6" fillId="0" borderId="10" xfId="0" applyNumberFormat="1" applyFont="1" applyBorder="1" applyAlignment="1">
      <alignment horizontal="center" wrapText="1"/>
    </xf>
    <xf numFmtId="0" fontId="10" fillId="0" borderId="5" xfId="0" applyFont="1" applyBorder="1" applyAlignment="1">
      <alignment horizontal="left"/>
    </xf>
    <xf numFmtId="0" fontId="0" fillId="0" borderId="13" xfId="0" applyBorder="1" applyAlignment="1">
      <alignment/>
    </xf>
    <xf numFmtId="0" fontId="0" fillId="0" borderId="7" xfId="0" applyBorder="1" applyAlignment="1">
      <alignment/>
    </xf>
    <xf numFmtId="0" fontId="4" fillId="0" borderId="0" xfId="0" applyFont="1" applyAlignment="1">
      <alignment/>
    </xf>
    <xf numFmtId="183" fontId="0" fillId="0" borderId="10" xfId="0" applyNumberFormat="1" applyBorder="1" applyAlignment="1">
      <alignment/>
    </xf>
    <xf numFmtId="182" fontId="0" fillId="0" borderId="13" xfId="0" applyNumberFormat="1" applyFill="1" applyBorder="1" applyAlignment="1">
      <alignment horizontal="center"/>
    </xf>
    <xf numFmtId="180" fontId="0" fillId="0" borderId="10" xfId="0" applyNumberFormat="1" applyFill="1" applyBorder="1" applyAlignment="1">
      <alignment horizontal="right"/>
    </xf>
    <xf numFmtId="181" fontId="0" fillId="0" borderId="1" xfId="0" applyNumberFormat="1" applyFill="1" applyBorder="1" applyAlignment="1">
      <alignment horizontal="center"/>
    </xf>
    <xf numFmtId="182" fontId="0" fillId="0" borderId="4" xfId="0" applyNumberFormat="1" applyFill="1" applyBorder="1" applyAlignment="1">
      <alignment horizontal="left"/>
    </xf>
    <xf numFmtId="182" fontId="0" fillId="0" borderId="0" xfId="0" applyNumberFormat="1" applyAlignment="1">
      <alignment/>
    </xf>
    <xf numFmtId="0" fontId="6" fillId="2" borderId="14" xfId="0" applyFont="1" applyFill="1" applyBorder="1" applyAlignment="1">
      <alignment horizontal="center" wrapText="1"/>
    </xf>
    <xf numFmtId="0" fontId="6" fillId="2" borderId="15" xfId="0" applyFont="1" applyFill="1" applyBorder="1" applyAlignment="1">
      <alignment wrapText="1"/>
    </xf>
    <xf numFmtId="0" fontId="0" fillId="2" borderId="16" xfId="0" applyFill="1" applyBorder="1" applyAlignment="1">
      <alignment/>
    </xf>
    <xf numFmtId="183" fontId="0" fillId="2" borderId="17" xfId="0" applyNumberFormat="1" applyFill="1" applyBorder="1" applyAlignment="1">
      <alignment horizontal="center"/>
    </xf>
    <xf numFmtId="186" fontId="0" fillId="0" borderId="0" xfId="0" applyNumberFormat="1" applyBorder="1" applyAlignment="1">
      <alignment horizontal="right" vertical="top"/>
    </xf>
    <xf numFmtId="186" fontId="0" fillId="0" borderId="5" xfId="0" applyNumberFormat="1" applyBorder="1" applyAlignment="1">
      <alignment horizontal="center" vertical="top"/>
    </xf>
    <xf numFmtId="186" fontId="0" fillId="0" borderId="7" xfId="0" applyNumberFormat="1" applyBorder="1" applyAlignment="1">
      <alignment vertical="top"/>
    </xf>
    <xf numFmtId="0" fontId="0" fillId="0" borderId="18" xfId="0" applyBorder="1" applyAlignment="1">
      <alignment horizontal="right" wrapText="1"/>
    </xf>
    <xf numFmtId="0" fontId="0" fillId="0" borderId="10" xfId="0" applyBorder="1" applyAlignment="1">
      <alignment horizontal="right"/>
    </xf>
    <xf numFmtId="183" fontId="0" fillId="0" borderId="10" xfId="0" applyNumberFormat="1" applyBorder="1" applyAlignment="1">
      <alignment horizontal="center"/>
    </xf>
    <xf numFmtId="0" fontId="0" fillId="0" borderId="19" xfId="0" applyBorder="1" applyAlignment="1">
      <alignment/>
    </xf>
    <xf numFmtId="183" fontId="0" fillId="0" borderId="6" xfId="0" applyNumberFormat="1" applyBorder="1" applyAlignment="1">
      <alignment/>
    </xf>
    <xf numFmtId="0" fontId="0" fillId="0" borderId="20" xfId="0" applyBorder="1" applyAlignment="1">
      <alignment/>
    </xf>
    <xf numFmtId="183" fontId="0" fillId="0" borderId="21" xfId="0" applyNumberFormat="1" applyBorder="1" applyAlignment="1">
      <alignment/>
    </xf>
    <xf numFmtId="0" fontId="0" fillId="0" borderId="22" xfId="0" applyBorder="1" applyAlignment="1">
      <alignment horizontal="right"/>
    </xf>
    <xf numFmtId="183" fontId="0" fillId="0" borderId="22" xfId="0" applyNumberFormat="1" applyBorder="1" applyAlignment="1">
      <alignment horizontal="center"/>
    </xf>
    <xf numFmtId="183" fontId="0" fillId="0" borderId="22" xfId="0" applyNumberFormat="1" applyBorder="1" applyAlignment="1">
      <alignment/>
    </xf>
    <xf numFmtId="183" fontId="6" fillId="0" borderId="22" xfId="0" applyNumberFormat="1" applyFont="1" applyBorder="1" applyAlignment="1">
      <alignment horizontal="center" wrapText="1"/>
    </xf>
    <xf numFmtId="0" fontId="0" fillId="0" borderId="14" xfId="0" applyBorder="1" applyAlignment="1">
      <alignment horizontal="right"/>
    </xf>
    <xf numFmtId="183" fontId="0" fillId="3" borderId="23" xfId="0" applyNumberFormat="1" applyFill="1" applyBorder="1" applyAlignment="1">
      <alignment horizontal="center"/>
    </xf>
    <xf numFmtId="183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183" fontId="0" fillId="3" borderId="25" xfId="0" applyNumberFormat="1" applyFill="1" applyBorder="1" applyAlignment="1">
      <alignment/>
    </xf>
    <xf numFmtId="183" fontId="6" fillId="0" borderId="23" xfId="0" applyNumberFormat="1" applyFont="1" applyBorder="1" applyAlignment="1">
      <alignment horizontal="center" wrapText="1"/>
    </xf>
    <xf numFmtId="183" fontId="6" fillId="0" borderId="15" xfId="0" applyNumberFormat="1" applyFont="1" applyBorder="1" applyAlignment="1">
      <alignment horizontal="center" wrapText="1"/>
    </xf>
    <xf numFmtId="0" fontId="0" fillId="0" borderId="26" xfId="0" applyBorder="1" applyAlignment="1">
      <alignment horizontal="right"/>
    </xf>
    <xf numFmtId="183" fontId="0" fillId="3" borderId="10" xfId="0" applyNumberFormat="1" applyFill="1" applyBorder="1" applyAlignment="1">
      <alignment horizontal="center"/>
    </xf>
    <xf numFmtId="183" fontId="0" fillId="3" borderId="21" xfId="0" applyNumberFormat="1" applyFill="1" applyBorder="1" applyAlignment="1">
      <alignment/>
    </xf>
    <xf numFmtId="183" fontId="6" fillId="0" borderId="27" xfId="0" applyNumberFormat="1" applyFont="1" applyBorder="1" applyAlignment="1">
      <alignment horizontal="center" wrapText="1"/>
    </xf>
    <xf numFmtId="0" fontId="0" fillId="0" borderId="28" xfId="0" applyBorder="1" applyAlignment="1">
      <alignment horizontal="right"/>
    </xf>
    <xf numFmtId="183" fontId="0" fillId="3" borderId="29" xfId="0" applyNumberFormat="1" applyFill="1" applyBorder="1" applyAlignment="1">
      <alignment horizontal="center"/>
    </xf>
    <xf numFmtId="183" fontId="0" fillId="0" borderId="29" xfId="0" applyNumberFormat="1" applyBorder="1" applyAlignment="1">
      <alignment/>
    </xf>
    <xf numFmtId="0" fontId="0" fillId="0" borderId="30" xfId="0" applyBorder="1" applyAlignment="1">
      <alignment/>
    </xf>
    <xf numFmtId="183" fontId="0" fillId="3" borderId="31" xfId="0" applyNumberFormat="1" applyFill="1" applyBorder="1" applyAlignment="1">
      <alignment/>
    </xf>
    <xf numFmtId="183" fontId="6" fillId="0" borderId="29" xfId="0" applyNumberFormat="1" applyFont="1" applyBorder="1" applyAlignment="1">
      <alignment horizontal="center" wrapText="1"/>
    </xf>
    <xf numFmtId="183" fontId="6" fillId="0" borderId="32" xfId="0" applyNumberFormat="1" applyFont="1" applyBorder="1" applyAlignment="1">
      <alignment horizontal="center" wrapText="1"/>
    </xf>
    <xf numFmtId="183" fontId="0" fillId="0" borderId="0" xfId="0" applyNumberFormat="1" applyAlignment="1">
      <alignment/>
    </xf>
    <xf numFmtId="183" fontId="5" fillId="3" borderId="10" xfId="0" applyNumberFormat="1" applyFont="1" applyFill="1" applyBorder="1" applyAlignment="1" applyProtection="1">
      <alignment horizontal="center"/>
      <protection locked="0"/>
    </xf>
    <xf numFmtId="181" fontId="4" fillId="3" borderId="19" xfId="0" applyNumberFormat="1" applyFont="1" applyFill="1" applyBorder="1" applyAlignment="1" applyProtection="1">
      <alignment horizontal="right"/>
      <protection locked="0"/>
    </xf>
    <xf numFmtId="182" fontId="0" fillId="3" borderId="6" xfId="0" applyNumberFormat="1" applyFill="1" applyBorder="1" applyAlignment="1" applyProtection="1">
      <alignment horizontal="left"/>
      <protection locked="0"/>
    </xf>
    <xf numFmtId="181" fontId="7" fillId="3" borderId="33" xfId="0" applyNumberFormat="1" applyFont="1" applyFill="1" applyBorder="1" applyAlignment="1" applyProtection="1">
      <alignment horizontal="center"/>
      <protection locked="0"/>
    </xf>
    <xf numFmtId="182" fontId="7" fillId="3" borderId="34" xfId="0" applyNumberFormat="1" applyFont="1" applyFill="1" applyBorder="1" applyAlignment="1" applyProtection="1">
      <alignment horizontal="left"/>
      <protection locked="0"/>
    </xf>
    <xf numFmtId="181" fontId="0" fillId="3" borderId="1" xfId="0" applyNumberFormat="1" applyFill="1" applyBorder="1" applyAlignment="1" applyProtection="1">
      <alignment horizontal="center"/>
      <protection locked="0"/>
    </xf>
    <xf numFmtId="182" fontId="7" fillId="3" borderId="3" xfId="0" applyNumberFormat="1" applyFont="1" applyFill="1" applyBorder="1" applyAlignment="1" applyProtection="1">
      <alignment horizontal="left"/>
      <protection locked="0"/>
    </xf>
    <xf numFmtId="181" fontId="0" fillId="3" borderId="35" xfId="0" applyNumberFormat="1" applyFill="1" applyBorder="1" applyAlignment="1" applyProtection="1">
      <alignment horizontal="center"/>
      <protection locked="0"/>
    </xf>
    <xf numFmtId="182" fontId="7" fillId="3" borderId="36" xfId="0" applyNumberFormat="1" applyFont="1" applyFill="1" applyBorder="1" applyAlignment="1" applyProtection="1">
      <alignment horizontal="left"/>
      <protection locked="0"/>
    </xf>
    <xf numFmtId="180" fontId="4" fillId="3" borderId="4" xfId="0" applyNumberFormat="1" applyFont="1" applyFill="1" applyBorder="1" applyAlignment="1" applyProtection="1">
      <alignment horizontal="left"/>
      <protection locked="0"/>
    </xf>
    <xf numFmtId="183" fontId="7" fillId="3" borderId="10" xfId="0" applyNumberFormat="1" applyFont="1" applyFill="1" applyBorder="1" applyAlignment="1" applyProtection="1">
      <alignment horizontal="center"/>
      <protection locked="0"/>
    </xf>
    <xf numFmtId="0" fontId="7" fillId="3" borderId="22" xfId="0" applyFont="1" applyFill="1" applyBorder="1" applyAlignment="1" applyProtection="1">
      <alignment horizontal="center"/>
      <protection locked="0"/>
    </xf>
    <xf numFmtId="182" fontId="4" fillId="3" borderId="10" xfId="0" applyNumberFormat="1" applyFont="1" applyFill="1" applyBorder="1" applyAlignment="1" applyProtection="1">
      <alignment horizontal="center"/>
      <protection locked="0"/>
    </xf>
    <xf numFmtId="182" fontId="7" fillId="3" borderId="10" xfId="0" applyNumberFormat="1" applyFont="1" applyFill="1" applyBorder="1" applyAlignment="1" applyProtection="1">
      <alignment horizontal="center"/>
      <protection locked="0"/>
    </xf>
    <xf numFmtId="180" fontId="0" fillId="3" borderId="10" xfId="0" applyNumberFormat="1" applyFill="1" applyBorder="1" applyAlignment="1" applyProtection="1">
      <alignment horizontal="center"/>
      <protection locked="0"/>
    </xf>
    <xf numFmtId="182" fontId="0" fillId="3" borderId="10" xfId="0" applyNumberFormat="1" applyFill="1" applyBorder="1" applyAlignment="1" applyProtection="1">
      <alignment horizontal="center"/>
      <protection locked="0"/>
    </xf>
    <xf numFmtId="0" fontId="9" fillId="3" borderId="10" xfId="0" applyFont="1" applyFill="1" applyBorder="1" applyAlignment="1" applyProtection="1">
      <alignment horizontal="center"/>
      <protection locked="0"/>
    </xf>
    <xf numFmtId="181" fontId="5" fillId="3" borderId="35" xfId="0" applyNumberFormat="1" applyFont="1" applyFill="1" applyBorder="1" applyAlignment="1" applyProtection="1">
      <alignment horizontal="center"/>
      <protection locked="0"/>
    </xf>
    <xf numFmtId="182" fontId="0" fillId="3" borderId="4" xfId="0" applyNumberFormat="1" applyFill="1" applyBorder="1" applyAlignment="1" applyProtection="1">
      <alignment horizontal="left"/>
      <protection locked="0"/>
    </xf>
    <xf numFmtId="182" fontId="5" fillId="3" borderId="4" xfId="0" applyNumberFormat="1" applyFont="1" applyFill="1" applyBorder="1" applyAlignment="1" applyProtection="1">
      <alignment horizontal="left"/>
      <protection locked="0"/>
    </xf>
    <xf numFmtId="0" fontId="5" fillId="3" borderId="10" xfId="0" applyFont="1" applyFill="1" applyBorder="1" applyAlignment="1" applyProtection="1">
      <alignment horizontal="center"/>
      <protection locked="0"/>
    </xf>
    <xf numFmtId="0" fontId="0" fillId="3" borderId="10" xfId="0" applyFill="1" applyBorder="1" applyAlignment="1" applyProtection="1">
      <alignment/>
      <protection locked="0"/>
    </xf>
    <xf numFmtId="181" fontId="0" fillId="3" borderId="19" xfId="0" applyNumberFormat="1" applyFill="1" applyBorder="1" applyAlignment="1" applyProtection="1">
      <alignment horizontal="right"/>
      <protection locked="0"/>
    </xf>
    <xf numFmtId="182" fontId="5" fillId="3" borderId="10" xfId="0" applyNumberFormat="1" applyFont="1" applyFill="1" applyBorder="1" applyAlignment="1" applyProtection="1">
      <alignment horizontal="center"/>
      <protection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70025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'plongée altitude successive'!$G$89</c:f>
              <c:strCache>
                <c:ptCount val="1"/>
                <c:pt idx="0">
                  <c:v>profondeur effective: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'plongée altitude successive'!$G$90:$G$102</c:f>
              <c:numCache/>
            </c:numRef>
          </c:cat>
          <c:val>
            <c:numRef>
              <c:f>'plongée altitude successive'!$G$90:$G$102</c:f>
              <c:numCache/>
            </c:numRef>
          </c:val>
          <c:smooth val="0"/>
        </c:ser>
        <c:ser>
          <c:idx val="1"/>
          <c:order val="1"/>
          <c:tx>
            <c:strRef>
              <c:f>'plongée altitude successive'!$H$89</c:f>
              <c:strCache>
                <c:ptCount val="1"/>
                <c:pt idx="0">
                  <c:v>  profondeur affichée par profondim.  Electr ordi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'plongée altitude successive'!$G$90:$G$102</c:f>
              <c:numCache/>
            </c:numRef>
          </c:cat>
          <c:val>
            <c:numRef>
              <c:f>'plongée altitude successive'!$H$90:$H$102</c:f>
              <c:numCache/>
            </c:numRef>
          </c:val>
          <c:smooth val="0"/>
        </c:ser>
        <c:ser>
          <c:idx val="2"/>
          <c:order val="2"/>
          <c:tx>
            <c:strRef>
              <c:f>'plongée altitude successive'!$I$89</c:f>
              <c:strCache>
                <c:ptCount val="1"/>
                <c:pt idx="0">
                  <c:v>  profondeur affichée par profondim. méca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'plongée altitude successive'!$G$90:$G$102</c:f>
              <c:numCache/>
            </c:numRef>
          </c:cat>
          <c:val>
            <c:numRef>
              <c:f>'plongée altitude successive'!$I$90:$I$102</c:f>
              <c:numCache/>
            </c:numRef>
          </c:val>
          <c:smooth val="0"/>
        </c:ser>
        <c:ser>
          <c:idx val="3"/>
          <c:order val="3"/>
          <c:tx>
            <c:strRef>
              <c:f>'plongée altitude successive'!$J$89</c:f>
              <c:strCache>
                <c:ptCount val="1"/>
                <c:pt idx="0">
                  <c:v>  profondeur affichée par profondim. capillaire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'plongée altitude successive'!$G$90:$G$102</c:f>
              <c:numCache/>
            </c:numRef>
          </c:cat>
          <c:val>
            <c:numRef>
              <c:f>'plongée altitude successive'!$J$90:$J$102</c:f>
              <c:numCache/>
            </c:numRef>
          </c:val>
          <c:smooth val="0"/>
        </c:ser>
        <c:axId val="24408203"/>
        <c:axId val="18347236"/>
      </c:lineChart>
      <c:catAx>
        <c:axId val="244082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347236"/>
        <c:crosses val="autoZero"/>
        <c:auto val="1"/>
        <c:lblOffset val="100"/>
        <c:noMultiLvlLbl val="0"/>
      </c:catAx>
      <c:valAx>
        <c:axId val="183472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40820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FFFFCC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72675"/>
          <c:y val="0.31825"/>
          <c:w val="0.2565"/>
          <c:h val="0.4515"/>
        </c:manualLayout>
      </c:layout>
      <c:overlay val="0"/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jpeg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chart" Target="/xl/charts/chart1.xml" /><Relationship Id="rId9" Type="http://schemas.openxmlformats.org/officeDocument/2006/relationships/image" Target="../media/image8.png" /><Relationship Id="rId10" Type="http://schemas.openxmlformats.org/officeDocument/2006/relationships/hyperlink" Target="http://www.sportnature.net/" TargetMode="External" /><Relationship Id="rId11" Type="http://schemas.openxmlformats.org/officeDocument/2006/relationships/hyperlink" Target="mailto:jpborel@sportnature.net" TargetMode="External" /><Relationship Id="rId12" Type="http://schemas.openxmlformats.org/officeDocument/2006/relationships/hyperlink" Target="http://www.sportnature.net/" TargetMode="External" /><Relationship Id="rId13" Type="http://schemas.openxmlformats.org/officeDocument/2006/relationships/image" Target="../media/image9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0.78325</cdr:x>
      <cdr:y>0.141</cdr:y>
    </cdr:from>
    <cdr:to>
      <cdr:x>0.92875</cdr:x>
      <cdr:y>0.22275</cdr:y>
    </cdr:to>
    <cdr:sp textlink="'plongée altitude successive'!$H$88">
      <cdr:nvSpPr>
        <cdr:cNvPr id="1" name="TextBox 1"/>
        <cdr:cNvSpPr txBox="1">
          <a:spLocks noChangeArrowheads="1"/>
        </cdr:cNvSpPr>
      </cdr:nvSpPr>
      <cdr:spPr>
        <a:xfrm>
          <a:off x="4572000" y="447675"/>
          <a:ext cx="84772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75699a72-bcb0-4631-9860-6821f6fcc933}" type="TxLink">
            <a:rPr lang="en-US" cap="none" sz="1400" b="0" i="0" u="none" baseline="0">
              <a:latin typeface="Arial"/>
              <a:ea typeface="Arial"/>
              <a:cs typeface="Arial"/>
            </a:rPr>
            <a:t>1500 m</a:t>
          </a:fld>
        </a:p>
      </cdr:txBody>
    </cdr:sp>
  </cdr:relSizeAnchor>
  <cdr:relSizeAnchor xmlns:cdr="http://schemas.openxmlformats.org/drawingml/2006/chartDrawing">
    <cdr:from>
      <cdr:x>0.76675</cdr:x>
      <cdr:y>0.036</cdr:y>
    </cdr:from>
    <cdr:to>
      <cdr:x>0.952</cdr:x>
      <cdr:y>0.142</cdr:y>
    </cdr:to>
    <cdr:sp>
      <cdr:nvSpPr>
        <cdr:cNvPr id="2" name="TextBox 2"/>
        <cdr:cNvSpPr txBox="1">
          <a:spLocks noChangeArrowheads="1"/>
        </cdr:cNvSpPr>
      </cdr:nvSpPr>
      <cdr:spPr>
        <a:xfrm>
          <a:off x="4476750" y="114300"/>
          <a:ext cx="1085850" cy="342900"/>
        </a:xfrm>
        <a:prstGeom prst="rect">
          <a:avLst/>
        </a:prstGeom>
        <a:noFill/>
        <a:ln w="1905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Altitude:</a:t>
          </a:r>
        </a:p>
      </cdr:txBody>
    </cdr:sp>
  </cdr:relSizeAnchor>
  <cdr:relSizeAnchor xmlns:cdr="http://schemas.openxmlformats.org/drawingml/2006/chartDrawing">
    <cdr:from>
      <cdr:x>0.07925</cdr:x>
      <cdr:y>0.009</cdr:y>
    </cdr:from>
    <cdr:to>
      <cdr:x>0.51625</cdr:x>
      <cdr:y>0.222</cdr:y>
    </cdr:to>
    <cdr:sp>
      <cdr:nvSpPr>
        <cdr:cNvPr id="3" name="TextBox 3"/>
        <cdr:cNvSpPr txBox="1">
          <a:spLocks noChangeArrowheads="1"/>
        </cdr:cNvSpPr>
      </cdr:nvSpPr>
      <cdr:spPr>
        <a:xfrm>
          <a:off x="457200" y="28575"/>
          <a:ext cx="2552700" cy="685800"/>
        </a:xfrm>
        <a:prstGeom prst="rect">
          <a:avLst/>
        </a:prstGeom>
        <a:solidFill>
          <a:srgbClr val="FFCC99"/>
        </a:solidFill>
        <a:ln w="19050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Comparaison des indications des trois types de profondimètres en altitude: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116</xdr:row>
      <xdr:rowOff>180975</xdr:rowOff>
    </xdr:from>
    <xdr:to>
      <xdr:col>1</xdr:col>
      <xdr:colOff>466725</xdr:colOff>
      <xdr:row>131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4784050"/>
          <a:ext cx="2676525" cy="2714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151</xdr:row>
      <xdr:rowOff>114300</xdr:rowOff>
    </xdr:from>
    <xdr:to>
      <xdr:col>6</xdr:col>
      <xdr:colOff>657225</xdr:colOff>
      <xdr:row>168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1384875"/>
          <a:ext cx="7610475" cy="3238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132</xdr:row>
      <xdr:rowOff>66675</xdr:rowOff>
    </xdr:from>
    <xdr:to>
      <xdr:col>4</xdr:col>
      <xdr:colOff>1914525</xdr:colOff>
      <xdr:row>149</xdr:row>
      <xdr:rowOff>171450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0975" y="27717750"/>
          <a:ext cx="5791200" cy="3343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67</xdr:row>
      <xdr:rowOff>28575</xdr:rowOff>
    </xdr:from>
    <xdr:to>
      <xdr:col>4</xdr:col>
      <xdr:colOff>1924050</xdr:colOff>
      <xdr:row>84</xdr:row>
      <xdr:rowOff>133350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0" y="14897100"/>
          <a:ext cx="5791200" cy="3343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2</xdr:col>
      <xdr:colOff>95250</xdr:colOff>
      <xdr:row>64</xdr:row>
      <xdr:rowOff>180975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4"/>
        <a:srcRect b="24221"/>
        <a:stretch>
          <a:fillRect/>
        </a:stretch>
      </xdr:blipFill>
      <xdr:spPr>
        <a:xfrm>
          <a:off x="0" y="12392025"/>
          <a:ext cx="2990850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0</xdr:row>
      <xdr:rowOff>1371600</xdr:rowOff>
    </xdr:from>
    <xdr:to>
      <xdr:col>6</xdr:col>
      <xdr:colOff>561975</xdr:colOff>
      <xdr:row>9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2875" y="1371600"/>
          <a:ext cx="7372350" cy="2438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114300</xdr:colOff>
      <xdr:row>7</xdr:row>
      <xdr:rowOff>142875</xdr:rowOff>
    </xdr:from>
    <xdr:to>
      <xdr:col>6</xdr:col>
      <xdr:colOff>561975</xdr:colOff>
      <xdr:row>29</xdr:row>
      <xdr:rowOff>104775</xdr:rowOff>
    </xdr:to>
    <xdr:sp>
      <xdr:nvSpPr>
        <xdr:cNvPr id="7" name="Polygon 7"/>
        <xdr:cNvSpPr>
          <a:spLocks/>
        </xdr:cNvSpPr>
      </xdr:nvSpPr>
      <xdr:spPr>
        <a:xfrm>
          <a:off x="114300" y="3571875"/>
          <a:ext cx="7400925" cy="4152900"/>
        </a:xfrm>
        <a:custGeom>
          <a:pathLst>
            <a:path h="436" w="777">
              <a:moveTo>
                <a:pt x="0" y="19"/>
              </a:moveTo>
              <a:lnTo>
                <a:pt x="0" y="436"/>
              </a:lnTo>
              <a:lnTo>
                <a:pt x="777" y="436"/>
              </a:lnTo>
              <a:lnTo>
                <a:pt x="777" y="11"/>
              </a:lnTo>
              <a:cubicBezTo>
                <a:pt x="769" y="10"/>
                <a:pt x="767" y="6"/>
                <a:pt x="759" y="2"/>
              </a:cubicBezTo>
              <a:cubicBezTo>
                <a:pt x="756" y="1"/>
                <a:pt x="749" y="0"/>
                <a:pt x="749" y="0"/>
              </a:cubicBezTo>
              <a:cubicBezTo>
                <a:pt x="738" y="1"/>
                <a:pt x="729" y="2"/>
                <a:pt x="720" y="5"/>
              </a:cubicBezTo>
              <a:cubicBezTo>
                <a:pt x="716" y="6"/>
                <a:pt x="710" y="9"/>
                <a:pt x="710" y="9"/>
              </a:cubicBezTo>
              <a:cubicBezTo>
                <a:pt x="707" y="12"/>
                <a:pt x="702" y="9"/>
                <a:pt x="696" y="10"/>
              </a:cubicBezTo>
              <a:cubicBezTo>
                <a:pt x="692" y="13"/>
                <a:pt x="673" y="12"/>
                <a:pt x="673" y="12"/>
              </a:cubicBezTo>
              <a:cubicBezTo>
                <a:pt x="648" y="9"/>
                <a:pt x="641" y="7"/>
                <a:pt x="618" y="3"/>
              </a:cubicBezTo>
              <a:cubicBezTo>
                <a:pt x="616" y="3"/>
                <a:pt x="600" y="3"/>
                <a:pt x="595" y="6"/>
              </a:cubicBezTo>
              <a:cubicBezTo>
                <a:pt x="592" y="7"/>
                <a:pt x="585" y="10"/>
                <a:pt x="585" y="10"/>
              </a:cubicBezTo>
              <a:cubicBezTo>
                <a:pt x="575" y="20"/>
                <a:pt x="551" y="16"/>
                <a:pt x="533" y="18"/>
              </a:cubicBezTo>
              <a:cubicBezTo>
                <a:pt x="504" y="15"/>
                <a:pt x="498" y="15"/>
                <a:pt x="470" y="12"/>
              </a:cubicBezTo>
              <a:cubicBezTo>
                <a:pt x="462" y="12"/>
                <a:pt x="451" y="7"/>
                <a:pt x="443" y="8"/>
              </a:cubicBezTo>
              <a:cubicBezTo>
                <a:pt x="438" y="9"/>
                <a:pt x="428" y="11"/>
                <a:pt x="428" y="11"/>
              </a:cubicBezTo>
              <a:cubicBezTo>
                <a:pt x="421" y="16"/>
                <a:pt x="412" y="15"/>
                <a:pt x="403" y="17"/>
              </a:cubicBezTo>
              <a:cubicBezTo>
                <a:pt x="391" y="22"/>
                <a:pt x="388" y="15"/>
                <a:pt x="374" y="16"/>
              </a:cubicBezTo>
              <a:cubicBezTo>
                <a:pt x="358" y="15"/>
                <a:pt x="356" y="24"/>
                <a:pt x="343" y="20"/>
              </a:cubicBezTo>
              <a:cubicBezTo>
                <a:pt x="336" y="16"/>
                <a:pt x="326" y="12"/>
                <a:pt x="318" y="10"/>
              </a:cubicBezTo>
              <a:cubicBezTo>
                <a:pt x="313" y="10"/>
                <a:pt x="295" y="10"/>
                <a:pt x="289" y="14"/>
              </a:cubicBezTo>
              <a:cubicBezTo>
                <a:pt x="285" y="15"/>
                <a:pt x="279" y="18"/>
                <a:pt x="279" y="18"/>
              </a:cubicBezTo>
              <a:cubicBezTo>
                <a:pt x="274" y="24"/>
                <a:pt x="275" y="21"/>
                <a:pt x="267" y="24"/>
              </a:cubicBezTo>
              <a:cubicBezTo>
                <a:pt x="264" y="25"/>
                <a:pt x="265" y="22"/>
                <a:pt x="260" y="22"/>
              </a:cubicBezTo>
              <a:cubicBezTo>
                <a:pt x="255" y="22"/>
                <a:pt x="242" y="22"/>
                <a:pt x="236" y="22"/>
              </a:cubicBezTo>
              <a:cubicBezTo>
                <a:pt x="231" y="22"/>
                <a:pt x="221" y="24"/>
                <a:pt x="221" y="24"/>
              </a:cubicBezTo>
              <a:cubicBezTo>
                <a:pt x="215" y="19"/>
                <a:pt x="205" y="19"/>
                <a:pt x="197" y="15"/>
              </a:cubicBezTo>
              <a:cubicBezTo>
                <a:pt x="192" y="13"/>
                <a:pt x="179" y="13"/>
                <a:pt x="179" y="13"/>
              </a:cubicBezTo>
              <a:cubicBezTo>
                <a:pt x="136" y="15"/>
                <a:pt x="162" y="7"/>
                <a:pt x="143" y="15"/>
              </a:cubicBezTo>
              <a:cubicBezTo>
                <a:pt x="136" y="19"/>
                <a:pt x="120" y="17"/>
                <a:pt x="120" y="17"/>
              </a:cubicBezTo>
              <a:cubicBezTo>
                <a:pt x="99" y="16"/>
                <a:pt x="95" y="20"/>
                <a:pt x="82" y="11"/>
              </a:cubicBezTo>
              <a:cubicBezTo>
                <a:pt x="75" y="7"/>
                <a:pt x="59" y="6"/>
                <a:pt x="59" y="6"/>
              </a:cubicBezTo>
              <a:cubicBezTo>
                <a:pt x="41" y="7"/>
                <a:pt x="41" y="7"/>
                <a:pt x="36" y="18"/>
              </a:cubicBezTo>
              <a:cubicBezTo>
                <a:pt x="34" y="21"/>
                <a:pt x="16" y="17"/>
                <a:pt x="16" y="17"/>
              </a:cubicBezTo>
              <a:cubicBezTo>
                <a:pt x="10" y="15"/>
                <a:pt x="3" y="15"/>
                <a:pt x="0" y="19"/>
              </a:cubicBezTo>
              <a:close/>
            </a:path>
          </a:pathLst>
        </a:cu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0</xdr:col>
      <xdr:colOff>0</xdr:colOff>
      <xdr:row>5</xdr:row>
      <xdr:rowOff>9525</xdr:rowOff>
    </xdr:from>
    <xdr:to>
      <xdr:col>0</xdr:col>
      <xdr:colOff>1428750</xdr:colOff>
      <xdr:row>9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 flipH="1">
          <a:off x="0" y="3057525"/>
          <a:ext cx="14287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66675</xdr:colOff>
      <xdr:row>8</xdr:row>
      <xdr:rowOff>76200</xdr:rowOff>
    </xdr:from>
    <xdr:to>
      <xdr:col>6</xdr:col>
      <xdr:colOff>561975</xdr:colOff>
      <xdr:row>29</xdr:row>
      <xdr:rowOff>171450</xdr:rowOff>
    </xdr:to>
    <xdr:sp>
      <xdr:nvSpPr>
        <xdr:cNvPr id="9" name="Polygon 9"/>
        <xdr:cNvSpPr>
          <a:spLocks/>
        </xdr:cNvSpPr>
      </xdr:nvSpPr>
      <xdr:spPr>
        <a:xfrm>
          <a:off x="66675" y="3695700"/>
          <a:ext cx="7448550" cy="4095750"/>
        </a:xfrm>
        <a:custGeom>
          <a:pathLst>
            <a:path h="430" w="782">
              <a:moveTo>
                <a:pt x="4" y="424"/>
              </a:moveTo>
              <a:lnTo>
                <a:pt x="4" y="86"/>
              </a:lnTo>
              <a:lnTo>
                <a:pt x="7" y="95"/>
              </a:lnTo>
              <a:lnTo>
                <a:pt x="13" y="105"/>
              </a:lnTo>
              <a:cubicBezTo>
                <a:pt x="36" y="106"/>
                <a:pt x="0" y="132"/>
                <a:pt x="19" y="139"/>
              </a:cubicBezTo>
              <a:cubicBezTo>
                <a:pt x="20" y="150"/>
                <a:pt x="8" y="207"/>
                <a:pt x="15" y="216"/>
              </a:cubicBezTo>
              <a:cubicBezTo>
                <a:pt x="25" y="223"/>
                <a:pt x="10" y="240"/>
                <a:pt x="22" y="246"/>
              </a:cubicBezTo>
              <a:cubicBezTo>
                <a:pt x="28" y="250"/>
                <a:pt x="13" y="307"/>
                <a:pt x="19" y="315"/>
              </a:cubicBezTo>
              <a:cubicBezTo>
                <a:pt x="22" y="324"/>
                <a:pt x="27" y="388"/>
                <a:pt x="36" y="393"/>
              </a:cubicBezTo>
              <a:cubicBezTo>
                <a:pt x="67" y="387"/>
                <a:pt x="61" y="425"/>
                <a:pt x="98" y="405"/>
              </a:cubicBezTo>
              <a:cubicBezTo>
                <a:pt x="99" y="414"/>
                <a:pt x="170" y="405"/>
                <a:pt x="174" y="413"/>
              </a:cubicBezTo>
              <a:cubicBezTo>
                <a:pt x="206" y="400"/>
                <a:pt x="232" y="368"/>
                <a:pt x="237" y="389"/>
              </a:cubicBezTo>
              <a:cubicBezTo>
                <a:pt x="245" y="430"/>
                <a:pt x="342" y="255"/>
                <a:pt x="392" y="257"/>
              </a:cubicBezTo>
              <a:cubicBezTo>
                <a:pt x="424" y="274"/>
                <a:pt x="453" y="372"/>
                <a:pt x="479" y="395"/>
              </a:cubicBezTo>
              <a:cubicBezTo>
                <a:pt x="505" y="418"/>
                <a:pt x="518" y="398"/>
                <a:pt x="549" y="398"/>
              </a:cubicBezTo>
              <a:cubicBezTo>
                <a:pt x="566" y="383"/>
                <a:pt x="656" y="413"/>
                <a:pt x="668" y="396"/>
              </a:cubicBezTo>
              <a:cubicBezTo>
                <a:pt x="680" y="388"/>
                <a:pt x="698" y="345"/>
                <a:pt x="717" y="337"/>
              </a:cubicBezTo>
              <a:cubicBezTo>
                <a:pt x="732" y="330"/>
                <a:pt x="738" y="294"/>
                <a:pt x="750" y="276"/>
              </a:cubicBezTo>
              <a:cubicBezTo>
                <a:pt x="757" y="260"/>
                <a:pt x="756" y="217"/>
                <a:pt x="762" y="202"/>
              </a:cubicBezTo>
              <a:cubicBezTo>
                <a:pt x="764" y="195"/>
                <a:pt x="752" y="153"/>
                <a:pt x="758" y="149"/>
              </a:cubicBezTo>
              <a:cubicBezTo>
                <a:pt x="769" y="139"/>
                <a:pt x="758" y="117"/>
                <a:pt x="759" y="103"/>
              </a:cubicBezTo>
              <a:cubicBezTo>
                <a:pt x="768" y="86"/>
                <a:pt x="753" y="75"/>
                <a:pt x="766" y="56"/>
              </a:cubicBezTo>
              <a:cubicBezTo>
                <a:pt x="767" y="34"/>
                <a:pt x="769" y="17"/>
                <a:pt x="778" y="6"/>
              </a:cubicBezTo>
              <a:cubicBezTo>
                <a:pt x="779" y="4"/>
                <a:pt x="782" y="0"/>
                <a:pt x="782" y="0"/>
              </a:cubicBezTo>
              <a:lnTo>
                <a:pt x="782" y="423"/>
              </a:lnTo>
              <a:lnTo>
                <a:pt x="4" y="424"/>
              </a:lnTo>
              <a:close/>
            </a:path>
          </a:pathLst>
        </a:cu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3</xdr:col>
      <xdr:colOff>495300</xdr:colOff>
      <xdr:row>8</xdr:row>
      <xdr:rowOff>161925</xdr:rowOff>
    </xdr:from>
    <xdr:to>
      <xdr:col>4</xdr:col>
      <xdr:colOff>257175</xdr:colOff>
      <xdr:row>21</xdr:row>
      <xdr:rowOff>142875</xdr:rowOff>
    </xdr:to>
    <xdr:sp textlink="$B$113">
      <xdr:nvSpPr>
        <xdr:cNvPr id="10" name="AutoShape 10"/>
        <xdr:cNvSpPr>
          <a:spLocks/>
        </xdr:cNvSpPr>
      </xdr:nvSpPr>
      <xdr:spPr>
        <a:xfrm rot="16200000">
          <a:off x="3990975" y="3781425"/>
          <a:ext cx="323850" cy="2457450"/>
        </a:xfrm>
        <a:prstGeom prst="leftRightArrowCallout">
          <a:avLst>
            <a:gd name="adj1" fmla="val -4263"/>
            <a:gd name="adj2" fmla="val -46342"/>
            <a:gd name="adj3" fmla="val -5560"/>
          </a:avLst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25</a:t>
          </a:r>
        </a:p>
      </xdr:txBody>
    </xdr:sp>
    <xdr:clientData/>
  </xdr:twoCellAnchor>
  <xdr:twoCellAnchor>
    <xdr:from>
      <xdr:col>34</xdr:col>
      <xdr:colOff>28575</xdr:colOff>
      <xdr:row>74</xdr:row>
      <xdr:rowOff>180975</xdr:rowOff>
    </xdr:from>
    <xdr:to>
      <xdr:col>50</xdr:col>
      <xdr:colOff>142875</xdr:colOff>
      <xdr:row>110</xdr:row>
      <xdr:rowOff>38100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25917525" y="16383000"/>
          <a:ext cx="10934700" cy="7115175"/>
        </a:xfrm>
        <a:prstGeom prst="rect">
          <a:avLst/>
        </a:prstGeom>
        <a:noFill/>
        <a:ln w="76200" cmpd="sng">
          <a:solidFill>
            <a:srgbClr val="9933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'immersion  10 h 00, la pronfondeur maxi est de 27 mètres et le temps passé au fond sera de 32 minutes.</a:t>
          </a:r>
        </a:p>
      </xdr:txBody>
    </xdr:sp>
    <xdr:clientData/>
  </xdr:twoCellAnchor>
  <xdr:twoCellAnchor>
    <xdr:from>
      <xdr:col>0</xdr:col>
      <xdr:colOff>0</xdr:colOff>
      <xdr:row>59</xdr:row>
      <xdr:rowOff>133350</xdr:rowOff>
    </xdr:from>
    <xdr:to>
      <xdr:col>0</xdr:col>
      <xdr:colOff>381000</xdr:colOff>
      <xdr:row>61</xdr:row>
      <xdr:rowOff>133350</xdr:rowOff>
    </xdr:to>
    <xdr:sp>
      <xdr:nvSpPr>
        <xdr:cNvPr id="12" name="Oval 15"/>
        <xdr:cNvSpPr>
          <a:spLocks/>
        </xdr:cNvSpPr>
      </xdr:nvSpPr>
      <xdr:spPr>
        <a:xfrm>
          <a:off x="0" y="13477875"/>
          <a:ext cx="381000" cy="381000"/>
        </a:xfrm>
        <a:prstGeom prst="ellipse">
          <a:avLst/>
        </a:prstGeom>
        <a:noFill/>
        <a:ln w="38100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</xdr:colOff>
      <xdr:row>48</xdr:row>
      <xdr:rowOff>38100</xdr:rowOff>
    </xdr:from>
    <xdr:to>
      <xdr:col>1</xdr:col>
      <xdr:colOff>352425</xdr:colOff>
      <xdr:row>59</xdr:row>
      <xdr:rowOff>171450</xdr:rowOff>
    </xdr:to>
    <xdr:sp>
      <xdr:nvSpPr>
        <xdr:cNvPr id="13" name="AutoShape 16"/>
        <xdr:cNvSpPr>
          <a:spLocks/>
        </xdr:cNvSpPr>
      </xdr:nvSpPr>
      <xdr:spPr>
        <a:xfrm rot="16200000">
          <a:off x="57150" y="11287125"/>
          <a:ext cx="2514600" cy="2228850"/>
        </a:xfrm>
        <a:prstGeom prst="curvedConnector3">
          <a:avLst>
            <a:gd name="adj1" fmla="val 1282"/>
            <a:gd name="adj2" fmla="val -587500"/>
            <a:gd name="adj3" fmla="val -52564"/>
          </a:avLst>
        </a:prstGeom>
        <a:noFill/>
        <a:ln w="38100" cmpd="sng">
          <a:solidFill>
            <a:srgbClr val="FF6600"/>
          </a:solidFill>
          <a:prstDash val="sysDash"/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2209800</xdr:colOff>
      <xdr:row>47</xdr:row>
      <xdr:rowOff>0</xdr:rowOff>
    </xdr:from>
    <xdr:to>
      <xdr:col>2</xdr:col>
      <xdr:colOff>28575</xdr:colOff>
      <xdr:row>48</xdr:row>
      <xdr:rowOff>19050</xdr:rowOff>
    </xdr:to>
    <xdr:sp>
      <xdr:nvSpPr>
        <xdr:cNvPr id="14" name="Rectangle 17"/>
        <xdr:cNvSpPr>
          <a:spLocks/>
        </xdr:cNvSpPr>
      </xdr:nvSpPr>
      <xdr:spPr>
        <a:xfrm>
          <a:off x="2209800" y="11058525"/>
          <a:ext cx="714375" cy="209550"/>
        </a:xfrm>
        <a:prstGeom prst="rect">
          <a:avLst/>
        </a:prstGeom>
        <a:noFill/>
        <a:ln w="38100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2095500</xdr:colOff>
      <xdr:row>48</xdr:row>
      <xdr:rowOff>38100</xdr:rowOff>
    </xdr:from>
    <xdr:to>
      <xdr:col>5</xdr:col>
      <xdr:colOff>314325</xdr:colOff>
      <xdr:row>55</xdr:row>
      <xdr:rowOff>133350</xdr:rowOff>
    </xdr:to>
    <xdr:sp>
      <xdr:nvSpPr>
        <xdr:cNvPr id="15" name="AutoShape 18"/>
        <xdr:cNvSpPr>
          <a:spLocks/>
        </xdr:cNvSpPr>
      </xdr:nvSpPr>
      <xdr:spPr>
        <a:xfrm rot="16200000">
          <a:off x="2095500" y="11287125"/>
          <a:ext cx="4543425" cy="1428750"/>
        </a:xfrm>
        <a:prstGeom prst="curvedConnector3">
          <a:avLst>
            <a:gd name="adj1" fmla="val -666"/>
            <a:gd name="adj2" fmla="val -329875"/>
            <a:gd name="adj3" fmla="val -196666"/>
          </a:avLst>
        </a:prstGeom>
        <a:noFill/>
        <a:ln w="38100" cmpd="sng">
          <a:solidFill>
            <a:srgbClr val="FF00FF"/>
          </a:solidFill>
          <a:prstDash val="sysDash"/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2257425</xdr:colOff>
      <xdr:row>46</xdr:row>
      <xdr:rowOff>180975</xdr:rowOff>
    </xdr:from>
    <xdr:to>
      <xdr:col>6</xdr:col>
      <xdr:colOff>9525</xdr:colOff>
      <xdr:row>48</xdr:row>
      <xdr:rowOff>19050</xdr:rowOff>
    </xdr:to>
    <xdr:sp>
      <xdr:nvSpPr>
        <xdr:cNvPr id="16" name="Rectangle 19"/>
        <xdr:cNvSpPr>
          <a:spLocks/>
        </xdr:cNvSpPr>
      </xdr:nvSpPr>
      <xdr:spPr>
        <a:xfrm>
          <a:off x="6315075" y="11049000"/>
          <a:ext cx="647700" cy="219075"/>
        </a:xfrm>
        <a:prstGeom prst="rect">
          <a:avLst/>
        </a:prstGeom>
        <a:noFill/>
        <a:ln w="3810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2247900</xdr:colOff>
      <xdr:row>43</xdr:row>
      <xdr:rowOff>180975</xdr:rowOff>
    </xdr:from>
    <xdr:to>
      <xdr:col>6</xdr:col>
      <xdr:colOff>9525</xdr:colOff>
      <xdr:row>45</xdr:row>
      <xdr:rowOff>19050</xdr:rowOff>
    </xdr:to>
    <xdr:sp>
      <xdr:nvSpPr>
        <xdr:cNvPr id="17" name="Rectangle 20"/>
        <xdr:cNvSpPr>
          <a:spLocks/>
        </xdr:cNvSpPr>
      </xdr:nvSpPr>
      <xdr:spPr>
        <a:xfrm>
          <a:off x="6305550" y="10477500"/>
          <a:ext cx="657225" cy="219075"/>
        </a:xfrm>
        <a:prstGeom prst="rect">
          <a:avLst/>
        </a:prstGeom>
        <a:noFill/>
        <a:ln w="3810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371475</xdr:colOff>
      <xdr:row>44</xdr:row>
      <xdr:rowOff>104775</xdr:rowOff>
    </xdr:from>
    <xdr:to>
      <xdr:col>4</xdr:col>
      <xdr:colOff>2228850</xdr:colOff>
      <xdr:row>56</xdr:row>
      <xdr:rowOff>38100</xdr:rowOff>
    </xdr:to>
    <xdr:sp>
      <xdr:nvSpPr>
        <xdr:cNvPr id="18" name="AutoShape 21"/>
        <xdr:cNvSpPr>
          <a:spLocks/>
        </xdr:cNvSpPr>
      </xdr:nvSpPr>
      <xdr:spPr>
        <a:xfrm rot="16200000">
          <a:off x="2590800" y="10591800"/>
          <a:ext cx="3695700" cy="2219325"/>
        </a:xfrm>
        <a:prstGeom prst="curvedConnector2">
          <a:avLst>
            <a:gd name="adj1" fmla="val -166736"/>
            <a:gd name="adj2" fmla="val -396648"/>
            <a:gd name="adj3" fmla="val -166736"/>
          </a:avLst>
        </a:prstGeom>
        <a:noFill/>
        <a:ln w="38100" cmpd="sng">
          <a:solidFill>
            <a:srgbClr val="3366FF"/>
          </a:solidFill>
          <a:prstDash val="sysDash"/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43</xdr:row>
      <xdr:rowOff>180975</xdr:rowOff>
    </xdr:from>
    <xdr:to>
      <xdr:col>3</xdr:col>
      <xdr:colOff>9525</xdr:colOff>
      <xdr:row>45</xdr:row>
      <xdr:rowOff>19050</xdr:rowOff>
    </xdr:to>
    <xdr:sp>
      <xdr:nvSpPr>
        <xdr:cNvPr id="19" name="Rectangle 22"/>
        <xdr:cNvSpPr>
          <a:spLocks/>
        </xdr:cNvSpPr>
      </xdr:nvSpPr>
      <xdr:spPr>
        <a:xfrm>
          <a:off x="2695575" y="10477500"/>
          <a:ext cx="809625" cy="219075"/>
        </a:xfrm>
        <a:prstGeom prst="rect">
          <a:avLst/>
        </a:prstGeom>
        <a:noFill/>
        <a:ln w="38100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51</xdr:row>
      <xdr:rowOff>161925</xdr:rowOff>
    </xdr:from>
    <xdr:to>
      <xdr:col>0</xdr:col>
      <xdr:colOff>523875</xdr:colOff>
      <xdr:row>56</xdr:row>
      <xdr:rowOff>95250</xdr:rowOff>
    </xdr:to>
    <xdr:sp>
      <xdr:nvSpPr>
        <xdr:cNvPr id="20" name="AutoShape 23"/>
        <xdr:cNvSpPr>
          <a:spLocks/>
        </xdr:cNvSpPr>
      </xdr:nvSpPr>
      <xdr:spPr>
        <a:xfrm rot="10800000" flipH="1">
          <a:off x="285750" y="11982450"/>
          <a:ext cx="238125" cy="885825"/>
        </a:xfrm>
        <a:prstGeom prst="curvedConnector4">
          <a:avLst>
            <a:gd name="adj1" fmla="val -134000"/>
            <a:gd name="adj2" fmla="val 15592"/>
            <a:gd name="adj3" fmla="val 70000"/>
          </a:avLst>
        </a:prstGeom>
        <a:noFill/>
        <a:ln w="38100" cmpd="sng">
          <a:solidFill>
            <a:srgbClr val="969696"/>
          </a:solidFill>
          <a:prstDash val="sysDash"/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0</xdr:col>
      <xdr:colOff>28575</xdr:colOff>
      <xdr:row>0</xdr:row>
      <xdr:rowOff>1943100</xdr:rowOff>
    </xdr:from>
    <xdr:to>
      <xdr:col>0</xdr:col>
      <xdr:colOff>1914525</xdr:colOff>
      <xdr:row>0</xdr:row>
      <xdr:rowOff>2276475</xdr:rowOff>
    </xdr:to>
    <xdr:sp>
      <xdr:nvSpPr>
        <xdr:cNvPr id="21" name="TextBox 24"/>
        <xdr:cNvSpPr txBox="1">
          <a:spLocks noChangeArrowheads="1"/>
        </xdr:cNvSpPr>
      </xdr:nvSpPr>
      <xdr:spPr>
        <a:xfrm>
          <a:off x="28575" y="1943100"/>
          <a:ext cx="1885950" cy="333375"/>
        </a:xfrm>
        <a:prstGeom prst="rect">
          <a:avLst/>
        </a:prstGeom>
        <a:noFill/>
        <a:ln w="57150" cmpd="sng">
          <a:solidFill>
            <a:srgbClr val="FF66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Plongée en altitude:</a:t>
          </a:r>
        </a:p>
      </xdr:txBody>
    </xdr:sp>
    <xdr:clientData/>
  </xdr:twoCellAnchor>
  <xdr:twoCellAnchor>
    <xdr:from>
      <xdr:col>0</xdr:col>
      <xdr:colOff>28575</xdr:colOff>
      <xdr:row>85</xdr:row>
      <xdr:rowOff>104775</xdr:rowOff>
    </xdr:from>
    <xdr:to>
      <xdr:col>6</xdr:col>
      <xdr:colOff>571500</xdr:colOff>
      <xdr:row>85</xdr:row>
      <xdr:rowOff>104775</xdr:rowOff>
    </xdr:to>
    <xdr:sp>
      <xdr:nvSpPr>
        <xdr:cNvPr id="22" name="Line 25"/>
        <xdr:cNvSpPr>
          <a:spLocks/>
        </xdr:cNvSpPr>
      </xdr:nvSpPr>
      <xdr:spPr>
        <a:xfrm>
          <a:off x="28575" y="18402300"/>
          <a:ext cx="7496175" cy="0"/>
        </a:xfrm>
        <a:prstGeom prst="line">
          <a:avLst/>
        </a:prstGeom>
        <a:noFill/>
        <a:ln w="57150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49</xdr:row>
      <xdr:rowOff>0</xdr:rowOff>
    </xdr:from>
    <xdr:to>
      <xdr:col>0</xdr:col>
      <xdr:colOff>895350</xdr:colOff>
      <xdr:row>51</xdr:row>
      <xdr:rowOff>152400</xdr:rowOff>
    </xdr:to>
    <xdr:sp>
      <xdr:nvSpPr>
        <xdr:cNvPr id="23" name="TextBox 26"/>
        <xdr:cNvSpPr txBox="1">
          <a:spLocks noChangeArrowheads="1"/>
        </xdr:cNvSpPr>
      </xdr:nvSpPr>
      <xdr:spPr>
        <a:xfrm>
          <a:off x="152400" y="11439525"/>
          <a:ext cx="742950" cy="533400"/>
        </a:xfrm>
        <a:prstGeom prst="rect">
          <a:avLst/>
        </a:prstGeom>
        <a:solidFill>
          <a:srgbClr val="C0C0C0"/>
        </a:solidFill>
        <a:ln w="19050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13 min arrondi à 15 min</a:t>
          </a:r>
        </a:p>
      </xdr:txBody>
    </xdr:sp>
    <xdr:clientData/>
  </xdr:twoCellAnchor>
  <xdr:twoCellAnchor editAs="absolute">
    <xdr:from>
      <xdr:col>0</xdr:col>
      <xdr:colOff>590550</xdr:colOff>
      <xdr:row>3</xdr:row>
      <xdr:rowOff>85725</xdr:rowOff>
    </xdr:from>
    <xdr:to>
      <xdr:col>0</xdr:col>
      <xdr:colOff>1200150</xdr:colOff>
      <xdr:row>5</xdr:row>
      <xdr:rowOff>9525</xdr:rowOff>
    </xdr:to>
    <xdr:sp>
      <xdr:nvSpPr>
        <xdr:cNvPr id="24" name="TextBox 27"/>
        <xdr:cNvSpPr txBox="1">
          <a:spLocks noChangeArrowheads="1"/>
        </xdr:cNvSpPr>
      </xdr:nvSpPr>
      <xdr:spPr>
        <a:xfrm>
          <a:off x="590550" y="2752725"/>
          <a:ext cx="609600" cy="304800"/>
        </a:xfrm>
        <a:prstGeom prst="rect">
          <a:avLst/>
        </a:prstGeom>
        <a:solidFill>
          <a:srgbClr val="CCFFCC"/>
        </a:solidFill>
        <a:ln w="317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heure d'immersion</a:t>
          </a:r>
        </a:p>
      </xdr:txBody>
    </xdr:sp>
    <xdr:clientData/>
  </xdr:twoCellAnchor>
  <xdr:twoCellAnchor>
    <xdr:from>
      <xdr:col>0</xdr:col>
      <xdr:colOff>2200275</xdr:colOff>
      <xdr:row>112</xdr:row>
      <xdr:rowOff>180975</xdr:rowOff>
    </xdr:from>
    <xdr:to>
      <xdr:col>2</xdr:col>
      <xdr:colOff>19050</xdr:colOff>
      <xdr:row>114</xdr:row>
      <xdr:rowOff>19050</xdr:rowOff>
    </xdr:to>
    <xdr:sp>
      <xdr:nvSpPr>
        <xdr:cNvPr id="25" name="Rectangle 28"/>
        <xdr:cNvSpPr>
          <a:spLocks/>
        </xdr:cNvSpPr>
      </xdr:nvSpPr>
      <xdr:spPr>
        <a:xfrm>
          <a:off x="2200275" y="24022050"/>
          <a:ext cx="714375" cy="219075"/>
        </a:xfrm>
        <a:prstGeom prst="rect">
          <a:avLst/>
        </a:prstGeom>
        <a:noFill/>
        <a:ln w="38100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110</xdr:row>
      <xdr:rowOff>180975</xdr:rowOff>
    </xdr:from>
    <xdr:to>
      <xdr:col>3</xdr:col>
      <xdr:colOff>9525</xdr:colOff>
      <xdr:row>112</xdr:row>
      <xdr:rowOff>19050</xdr:rowOff>
    </xdr:to>
    <xdr:sp>
      <xdr:nvSpPr>
        <xdr:cNvPr id="26" name="Rectangle 29"/>
        <xdr:cNvSpPr>
          <a:spLocks/>
        </xdr:cNvSpPr>
      </xdr:nvSpPr>
      <xdr:spPr>
        <a:xfrm>
          <a:off x="2695575" y="23641050"/>
          <a:ext cx="809625" cy="219075"/>
        </a:xfrm>
        <a:prstGeom prst="rect">
          <a:avLst/>
        </a:prstGeom>
        <a:noFill/>
        <a:ln w="38100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2228850</xdr:colOff>
      <xdr:row>112</xdr:row>
      <xdr:rowOff>180975</xdr:rowOff>
    </xdr:from>
    <xdr:to>
      <xdr:col>6</xdr:col>
      <xdr:colOff>47625</xdr:colOff>
      <xdr:row>114</xdr:row>
      <xdr:rowOff>19050</xdr:rowOff>
    </xdr:to>
    <xdr:sp>
      <xdr:nvSpPr>
        <xdr:cNvPr id="27" name="Rectangle 30"/>
        <xdr:cNvSpPr>
          <a:spLocks/>
        </xdr:cNvSpPr>
      </xdr:nvSpPr>
      <xdr:spPr>
        <a:xfrm>
          <a:off x="6286500" y="24022050"/>
          <a:ext cx="714375" cy="219075"/>
        </a:xfrm>
        <a:prstGeom prst="rect">
          <a:avLst/>
        </a:prstGeom>
        <a:noFill/>
        <a:ln w="3810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2219325</xdr:colOff>
      <xdr:row>109</xdr:row>
      <xdr:rowOff>180975</xdr:rowOff>
    </xdr:from>
    <xdr:to>
      <xdr:col>6</xdr:col>
      <xdr:colOff>38100</xdr:colOff>
      <xdr:row>111</xdr:row>
      <xdr:rowOff>19050</xdr:rowOff>
    </xdr:to>
    <xdr:sp>
      <xdr:nvSpPr>
        <xdr:cNvPr id="28" name="Rectangle 31"/>
        <xdr:cNvSpPr>
          <a:spLocks/>
        </xdr:cNvSpPr>
      </xdr:nvSpPr>
      <xdr:spPr>
        <a:xfrm>
          <a:off x="6276975" y="23450550"/>
          <a:ext cx="714375" cy="219075"/>
        </a:xfrm>
        <a:prstGeom prst="rect">
          <a:avLst/>
        </a:prstGeom>
        <a:noFill/>
        <a:ln w="3810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123</xdr:row>
      <xdr:rowOff>123825</xdr:rowOff>
    </xdr:from>
    <xdr:to>
      <xdr:col>0</xdr:col>
      <xdr:colOff>381000</xdr:colOff>
      <xdr:row>125</xdr:row>
      <xdr:rowOff>123825</xdr:rowOff>
    </xdr:to>
    <xdr:sp>
      <xdr:nvSpPr>
        <xdr:cNvPr id="29" name="Oval 32"/>
        <xdr:cNvSpPr>
          <a:spLocks/>
        </xdr:cNvSpPr>
      </xdr:nvSpPr>
      <xdr:spPr>
        <a:xfrm>
          <a:off x="0" y="26060400"/>
          <a:ext cx="381000" cy="381000"/>
        </a:xfrm>
        <a:prstGeom prst="ellipse">
          <a:avLst/>
        </a:prstGeom>
        <a:noFill/>
        <a:ln w="38100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</xdr:colOff>
      <xdr:row>113</xdr:row>
      <xdr:rowOff>123825</xdr:rowOff>
    </xdr:from>
    <xdr:to>
      <xdr:col>2</xdr:col>
      <xdr:colOff>47625</xdr:colOff>
      <xdr:row>123</xdr:row>
      <xdr:rowOff>161925</xdr:rowOff>
    </xdr:to>
    <xdr:sp>
      <xdr:nvSpPr>
        <xdr:cNvPr id="30" name="AutoShape 33"/>
        <xdr:cNvSpPr>
          <a:spLocks/>
        </xdr:cNvSpPr>
      </xdr:nvSpPr>
      <xdr:spPr>
        <a:xfrm rot="16200000">
          <a:off x="57150" y="24155400"/>
          <a:ext cx="2886075" cy="1943100"/>
        </a:xfrm>
        <a:prstGeom prst="curvedConnector4">
          <a:avLst>
            <a:gd name="adj1" fmla="val -1962"/>
            <a:gd name="adj2" fmla="val 57259"/>
            <a:gd name="adj3" fmla="val -52939"/>
          </a:avLst>
        </a:prstGeom>
        <a:noFill/>
        <a:ln w="38100" cmpd="sng">
          <a:solidFill>
            <a:srgbClr val="FF6600"/>
          </a:solidFill>
          <a:prstDash val="sysDash"/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2209800</xdr:colOff>
      <xdr:row>113</xdr:row>
      <xdr:rowOff>9525</xdr:rowOff>
    </xdr:from>
    <xdr:to>
      <xdr:col>2</xdr:col>
      <xdr:colOff>28575</xdr:colOff>
      <xdr:row>114</xdr:row>
      <xdr:rowOff>38100</xdr:rowOff>
    </xdr:to>
    <xdr:sp>
      <xdr:nvSpPr>
        <xdr:cNvPr id="31" name="Rectangle 34"/>
        <xdr:cNvSpPr>
          <a:spLocks/>
        </xdr:cNvSpPr>
      </xdr:nvSpPr>
      <xdr:spPr>
        <a:xfrm>
          <a:off x="2209800" y="24041100"/>
          <a:ext cx="714375" cy="219075"/>
        </a:xfrm>
        <a:prstGeom prst="rect">
          <a:avLst/>
        </a:prstGeom>
        <a:noFill/>
        <a:ln w="38100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1914525</xdr:colOff>
      <xdr:row>114</xdr:row>
      <xdr:rowOff>38100</xdr:rowOff>
    </xdr:from>
    <xdr:to>
      <xdr:col>5</xdr:col>
      <xdr:colOff>342900</xdr:colOff>
      <xdr:row>119</xdr:row>
      <xdr:rowOff>19050</xdr:rowOff>
    </xdr:to>
    <xdr:sp>
      <xdr:nvSpPr>
        <xdr:cNvPr id="32" name="AutoShape 35"/>
        <xdr:cNvSpPr>
          <a:spLocks/>
        </xdr:cNvSpPr>
      </xdr:nvSpPr>
      <xdr:spPr>
        <a:xfrm rot="16200000">
          <a:off x="1914525" y="24260175"/>
          <a:ext cx="4752975" cy="933450"/>
        </a:xfrm>
        <a:prstGeom prst="curvedConnector3">
          <a:avLst>
            <a:gd name="adj1" fmla="val 2041"/>
            <a:gd name="adj2" fmla="val -547995"/>
            <a:gd name="adj3" fmla="val -255101"/>
          </a:avLst>
        </a:prstGeom>
        <a:noFill/>
        <a:ln w="38100" cmpd="sng">
          <a:solidFill>
            <a:srgbClr val="FF00FF"/>
          </a:solidFill>
          <a:prstDash val="sysDash"/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2247900</xdr:colOff>
      <xdr:row>112</xdr:row>
      <xdr:rowOff>180975</xdr:rowOff>
    </xdr:from>
    <xdr:to>
      <xdr:col>6</xdr:col>
      <xdr:colOff>66675</xdr:colOff>
      <xdr:row>114</xdr:row>
      <xdr:rowOff>19050</xdr:rowOff>
    </xdr:to>
    <xdr:sp>
      <xdr:nvSpPr>
        <xdr:cNvPr id="33" name="Rectangle 36"/>
        <xdr:cNvSpPr>
          <a:spLocks/>
        </xdr:cNvSpPr>
      </xdr:nvSpPr>
      <xdr:spPr>
        <a:xfrm>
          <a:off x="6305550" y="24022050"/>
          <a:ext cx="714375" cy="219075"/>
        </a:xfrm>
        <a:prstGeom prst="rect">
          <a:avLst/>
        </a:prstGeom>
        <a:noFill/>
        <a:ln w="3810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2228850</xdr:colOff>
      <xdr:row>109</xdr:row>
      <xdr:rowOff>180975</xdr:rowOff>
    </xdr:from>
    <xdr:to>
      <xdr:col>6</xdr:col>
      <xdr:colOff>19050</xdr:colOff>
      <xdr:row>111</xdr:row>
      <xdr:rowOff>19050</xdr:rowOff>
    </xdr:to>
    <xdr:sp>
      <xdr:nvSpPr>
        <xdr:cNvPr id="34" name="Rectangle 37"/>
        <xdr:cNvSpPr>
          <a:spLocks/>
        </xdr:cNvSpPr>
      </xdr:nvSpPr>
      <xdr:spPr>
        <a:xfrm>
          <a:off x="6286500" y="23450550"/>
          <a:ext cx="685800" cy="219075"/>
        </a:xfrm>
        <a:prstGeom prst="rect">
          <a:avLst/>
        </a:prstGeom>
        <a:noFill/>
        <a:ln w="3810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110</xdr:row>
      <xdr:rowOff>104775</xdr:rowOff>
    </xdr:from>
    <xdr:to>
      <xdr:col>4</xdr:col>
      <xdr:colOff>2209800</xdr:colOff>
      <xdr:row>119</xdr:row>
      <xdr:rowOff>180975</xdr:rowOff>
    </xdr:to>
    <xdr:sp>
      <xdr:nvSpPr>
        <xdr:cNvPr id="35" name="AutoShape 38"/>
        <xdr:cNvSpPr>
          <a:spLocks/>
        </xdr:cNvSpPr>
      </xdr:nvSpPr>
      <xdr:spPr>
        <a:xfrm flipV="1">
          <a:off x="2400300" y="23564850"/>
          <a:ext cx="3867150" cy="1790700"/>
        </a:xfrm>
        <a:prstGeom prst="curvedConnector3">
          <a:avLst>
            <a:gd name="adj1" fmla="val -245"/>
            <a:gd name="adj2" fmla="val 1280851"/>
            <a:gd name="adj3" fmla="val -112069"/>
          </a:avLst>
        </a:prstGeom>
        <a:noFill/>
        <a:ln w="38100" cmpd="sng">
          <a:solidFill>
            <a:srgbClr val="3366FF"/>
          </a:solidFill>
          <a:prstDash val="sysDash"/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571500</xdr:colOff>
      <xdr:row>111</xdr:row>
      <xdr:rowOff>104775</xdr:rowOff>
    </xdr:from>
    <xdr:to>
      <xdr:col>1</xdr:col>
      <xdr:colOff>457200</xdr:colOff>
      <xdr:row>119</xdr:row>
      <xdr:rowOff>0</xdr:rowOff>
    </xdr:to>
    <xdr:sp>
      <xdr:nvSpPr>
        <xdr:cNvPr id="36" name="AutoShape 39"/>
        <xdr:cNvSpPr>
          <a:spLocks/>
        </xdr:cNvSpPr>
      </xdr:nvSpPr>
      <xdr:spPr>
        <a:xfrm rot="10800000" flipV="1">
          <a:off x="571500" y="23755350"/>
          <a:ext cx="2105025" cy="1419225"/>
        </a:xfrm>
        <a:prstGeom prst="curvedConnector2">
          <a:avLst>
            <a:gd name="adj1" fmla="val -177148"/>
            <a:gd name="adj2" fmla="val 1623824"/>
            <a:gd name="adj3" fmla="val -177148"/>
          </a:avLst>
        </a:prstGeom>
        <a:noFill/>
        <a:ln w="38100" cmpd="sng">
          <a:solidFill>
            <a:srgbClr val="969696"/>
          </a:solidFill>
          <a:prstDash val="sysDash"/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119</xdr:row>
      <xdr:rowOff>66675</xdr:rowOff>
    </xdr:from>
    <xdr:to>
      <xdr:col>1</xdr:col>
      <xdr:colOff>561975</xdr:colOff>
      <xdr:row>120</xdr:row>
      <xdr:rowOff>133350</xdr:rowOff>
    </xdr:to>
    <xdr:sp>
      <xdr:nvSpPr>
        <xdr:cNvPr id="37" name="Rectangle 40"/>
        <xdr:cNvSpPr>
          <a:spLocks/>
        </xdr:cNvSpPr>
      </xdr:nvSpPr>
      <xdr:spPr>
        <a:xfrm>
          <a:off x="371475" y="25241250"/>
          <a:ext cx="2409825" cy="257175"/>
        </a:xfrm>
        <a:prstGeom prst="rect">
          <a:avLst/>
        </a:prstGeom>
        <a:noFill/>
        <a:ln w="57150" cmpd="sng">
          <a:solidFill>
            <a:srgbClr val="99CC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1590675</xdr:colOff>
      <xdr:row>118</xdr:row>
      <xdr:rowOff>180975</xdr:rowOff>
    </xdr:from>
    <xdr:to>
      <xdr:col>0</xdr:col>
      <xdr:colOff>1971675</xdr:colOff>
      <xdr:row>120</xdr:row>
      <xdr:rowOff>180975</xdr:rowOff>
    </xdr:to>
    <xdr:sp>
      <xdr:nvSpPr>
        <xdr:cNvPr id="38" name="Oval 41"/>
        <xdr:cNvSpPr>
          <a:spLocks/>
        </xdr:cNvSpPr>
      </xdr:nvSpPr>
      <xdr:spPr>
        <a:xfrm>
          <a:off x="1590675" y="25165050"/>
          <a:ext cx="381000" cy="381000"/>
        </a:xfrm>
        <a:prstGeom prst="ellipse">
          <a:avLst/>
        </a:prstGeom>
        <a:noFill/>
        <a:ln w="571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1990725</xdr:colOff>
      <xdr:row>118</xdr:row>
      <xdr:rowOff>180975</xdr:rowOff>
    </xdr:from>
    <xdr:to>
      <xdr:col>1</xdr:col>
      <xdr:colOff>152400</xdr:colOff>
      <xdr:row>120</xdr:row>
      <xdr:rowOff>180975</xdr:rowOff>
    </xdr:to>
    <xdr:sp>
      <xdr:nvSpPr>
        <xdr:cNvPr id="39" name="Oval 42"/>
        <xdr:cNvSpPr>
          <a:spLocks/>
        </xdr:cNvSpPr>
      </xdr:nvSpPr>
      <xdr:spPr>
        <a:xfrm>
          <a:off x="1990725" y="25165050"/>
          <a:ext cx="381000" cy="381000"/>
        </a:xfrm>
        <a:prstGeom prst="ellipse">
          <a:avLst/>
        </a:prstGeom>
        <a:noFill/>
        <a:ln w="571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381000</xdr:colOff>
      <xdr:row>119</xdr:row>
      <xdr:rowOff>28575</xdr:rowOff>
    </xdr:from>
    <xdr:to>
      <xdr:col>0</xdr:col>
      <xdr:colOff>762000</xdr:colOff>
      <xdr:row>121</xdr:row>
      <xdr:rowOff>28575</xdr:rowOff>
    </xdr:to>
    <xdr:sp>
      <xdr:nvSpPr>
        <xdr:cNvPr id="40" name="Oval 43"/>
        <xdr:cNvSpPr>
          <a:spLocks/>
        </xdr:cNvSpPr>
      </xdr:nvSpPr>
      <xdr:spPr>
        <a:xfrm>
          <a:off x="381000" y="25203150"/>
          <a:ext cx="381000" cy="381000"/>
        </a:xfrm>
        <a:prstGeom prst="ellipse">
          <a:avLst/>
        </a:prstGeom>
        <a:noFill/>
        <a:ln w="57150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781050</xdr:colOff>
      <xdr:row>56</xdr:row>
      <xdr:rowOff>180975</xdr:rowOff>
    </xdr:from>
    <xdr:to>
      <xdr:col>2</xdr:col>
      <xdr:colOff>161925</xdr:colOff>
      <xdr:row>76</xdr:row>
      <xdr:rowOff>19050</xdr:rowOff>
    </xdr:to>
    <xdr:sp>
      <xdr:nvSpPr>
        <xdr:cNvPr id="41" name="AutoShape 44"/>
        <xdr:cNvSpPr>
          <a:spLocks/>
        </xdr:cNvSpPr>
      </xdr:nvSpPr>
      <xdr:spPr>
        <a:xfrm flipH="1">
          <a:off x="781050" y="12954000"/>
          <a:ext cx="2276475" cy="3648075"/>
        </a:xfrm>
        <a:prstGeom prst="curvedConnector4">
          <a:avLst>
            <a:gd name="adj1" fmla="val -58787"/>
            <a:gd name="adj2" fmla="val 2217"/>
            <a:gd name="adj3" fmla="val 84310"/>
          </a:avLst>
        </a:prstGeom>
        <a:noFill/>
        <a:ln w="38100" cmpd="sng">
          <a:solidFill>
            <a:srgbClr val="FF0000"/>
          </a:solidFill>
          <a:prstDash val="sysDash"/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361950</xdr:colOff>
      <xdr:row>75</xdr:row>
      <xdr:rowOff>180975</xdr:rowOff>
    </xdr:from>
    <xdr:to>
      <xdr:col>4</xdr:col>
      <xdr:colOff>1733550</xdr:colOff>
      <xdr:row>77</xdr:row>
      <xdr:rowOff>180975</xdr:rowOff>
    </xdr:to>
    <xdr:grpSp>
      <xdr:nvGrpSpPr>
        <xdr:cNvPr id="42" name="Group 45"/>
        <xdr:cNvGrpSpPr>
          <a:grpSpLocks/>
        </xdr:cNvGrpSpPr>
      </xdr:nvGrpSpPr>
      <xdr:grpSpPr>
        <a:xfrm>
          <a:off x="361950" y="16573500"/>
          <a:ext cx="5429250" cy="381000"/>
          <a:chOff x="373" y="1936"/>
          <a:chExt cx="435" cy="40"/>
        </a:xfrm>
        <a:solidFill>
          <a:srgbClr val="FFFFFF"/>
        </a:solidFill>
      </xdr:grpSpPr>
      <xdr:sp>
        <xdr:nvSpPr>
          <xdr:cNvPr id="43" name="Rectangle 46"/>
          <xdr:cNvSpPr>
            <a:spLocks/>
          </xdr:cNvSpPr>
        </xdr:nvSpPr>
        <xdr:spPr>
          <a:xfrm>
            <a:off x="373" y="1946"/>
            <a:ext cx="435" cy="20"/>
          </a:xfrm>
          <a:prstGeom prst="rect">
            <a:avLst/>
          </a:prstGeom>
          <a:noFill/>
          <a:ln w="57150" cmpd="sng">
            <a:solidFill>
              <a:srgbClr val="FF99C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Oval 47"/>
          <xdr:cNvSpPr>
            <a:spLocks/>
          </xdr:cNvSpPr>
        </xdr:nvSpPr>
        <xdr:spPr>
          <a:xfrm>
            <a:off x="373" y="1936"/>
            <a:ext cx="40" cy="40"/>
          </a:xfrm>
          <a:prstGeom prst="ellipse">
            <a:avLst/>
          </a:prstGeom>
          <a:noFill/>
          <a:ln w="571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66675</xdr:colOff>
      <xdr:row>9</xdr:row>
      <xdr:rowOff>152400</xdr:rowOff>
    </xdr:from>
    <xdr:to>
      <xdr:col>3</xdr:col>
      <xdr:colOff>304800</xdr:colOff>
      <xdr:row>10</xdr:row>
      <xdr:rowOff>133350</xdr:rowOff>
    </xdr:to>
    <xdr:sp>
      <xdr:nvSpPr>
        <xdr:cNvPr id="45" name="TextBox 48"/>
        <xdr:cNvSpPr txBox="1">
          <a:spLocks noChangeArrowheads="1"/>
        </xdr:cNvSpPr>
      </xdr:nvSpPr>
      <xdr:spPr>
        <a:xfrm>
          <a:off x="3562350" y="3962400"/>
          <a:ext cx="238125" cy="171450"/>
        </a:xfrm>
        <a:prstGeom prst="rect">
          <a:avLst/>
        </a:prstGeom>
        <a:solidFill>
          <a:srgbClr val="CCFFCC"/>
        </a:solidFill>
        <a:ln w="9525" cmpd="sng">
          <a:solidFill>
            <a:srgbClr val="FF66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30s</a:t>
          </a:r>
        </a:p>
      </xdr:txBody>
    </xdr:sp>
    <xdr:clientData/>
  </xdr:twoCellAnchor>
  <xdr:twoCellAnchor editAs="absolute">
    <xdr:from>
      <xdr:col>1</xdr:col>
      <xdr:colOff>47625</xdr:colOff>
      <xdr:row>11</xdr:row>
      <xdr:rowOff>0</xdr:rowOff>
    </xdr:from>
    <xdr:to>
      <xdr:col>1</xdr:col>
      <xdr:colOff>352425</xdr:colOff>
      <xdr:row>11</xdr:row>
      <xdr:rowOff>161925</xdr:rowOff>
    </xdr:to>
    <xdr:sp>
      <xdr:nvSpPr>
        <xdr:cNvPr id="46" name="TextBox 49"/>
        <xdr:cNvSpPr txBox="1">
          <a:spLocks noChangeArrowheads="1"/>
        </xdr:cNvSpPr>
      </xdr:nvSpPr>
      <xdr:spPr>
        <a:xfrm>
          <a:off x="2266950" y="4191000"/>
          <a:ext cx="304800" cy="161925"/>
        </a:xfrm>
        <a:prstGeom prst="rect">
          <a:avLst/>
        </a:prstGeom>
        <a:solidFill>
          <a:srgbClr val="CCFFCC"/>
        </a:solidFill>
        <a:ln w="3175" cmpd="sng">
          <a:solidFill>
            <a:srgbClr val="FF66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palier</a:t>
          </a:r>
        </a:p>
      </xdr:txBody>
    </xdr:sp>
    <xdr:clientData/>
  </xdr:twoCellAnchor>
  <xdr:twoCellAnchor editAs="absolute">
    <xdr:from>
      <xdr:col>1</xdr:col>
      <xdr:colOff>409575</xdr:colOff>
      <xdr:row>19</xdr:row>
      <xdr:rowOff>47625</xdr:rowOff>
    </xdr:from>
    <xdr:to>
      <xdr:col>2</xdr:col>
      <xdr:colOff>361950</xdr:colOff>
      <xdr:row>21</xdr:row>
      <xdr:rowOff>123825</xdr:rowOff>
    </xdr:to>
    <xdr:sp>
      <xdr:nvSpPr>
        <xdr:cNvPr id="47" name="TextBox 50"/>
        <xdr:cNvSpPr txBox="1">
          <a:spLocks noChangeArrowheads="1"/>
        </xdr:cNvSpPr>
      </xdr:nvSpPr>
      <xdr:spPr>
        <a:xfrm>
          <a:off x="2628900" y="5762625"/>
          <a:ext cx="628650" cy="457200"/>
        </a:xfrm>
        <a:prstGeom prst="rect">
          <a:avLst/>
        </a:prstGeom>
        <a:noFill/>
        <a:ln w="571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vitesse de remontée au palier :</a:t>
          </a:r>
        </a:p>
      </xdr:txBody>
    </xdr:sp>
    <xdr:clientData/>
  </xdr:twoCellAnchor>
  <xdr:twoCellAnchor editAs="absolute">
    <xdr:from>
      <xdr:col>1</xdr:col>
      <xdr:colOff>571500</xdr:colOff>
      <xdr:row>2</xdr:row>
      <xdr:rowOff>57150</xdr:rowOff>
    </xdr:from>
    <xdr:to>
      <xdr:col>3</xdr:col>
      <xdr:colOff>19050</xdr:colOff>
      <xdr:row>3</xdr:row>
      <xdr:rowOff>171450</xdr:rowOff>
    </xdr:to>
    <xdr:sp>
      <xdr:nvSpPr>
        <xdr:cNvPr id="48" name="TextBox 51"/>
        <xdr:cNvSpPr txBox="1">
          <a:spLocks noChangeArrowheads="1"/>
        </xdr:cNvSpPr>
      </xdr:nvSpPr>
      <xdr:spPr>
        <a:xfrm>
          <a:off x="2790825" y="2533650"/>
          <a:ext cx="723900" cy="304800"/>
        </a:xfrm>
        <a:prstGeom prst="rect">
          <a:avLst/>
        </a:prstGeom>
        <a:solidFill>
          <a:srgbClr val="CCFFCC"/>
        </a:solidFill>
        <a:ln w="317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Heure de sortie arrondie</a:t>
          </a:r>
        </a:p>
      </xdr:txBody>
    </xdr:sp>
    <xdr:clientData/>
  </xdr:twoCellAnchor>
  <xdr:twoCellAnchor editAs="absolute">
    <xdr:from>
      <xdr:col>0</xdr:col>
      <xdr:colOff>552450</xdr:colOff>
      <xdr:row>2</xdr:row>
      <xdr:rowOff>9525</xdr:rowOff>
    </xdr:from>
    <xdr:to>
      <xdr:col>0</xdr:col>
      <xdr:colOff>552450</xdr:colOff>
      <xdr:row>27</xdr:row>
      <xdr:rowOff>95250</xdr:rowOff>
    </xdr:to>
    <xdr:sp>
      <xdr:nvSpPr>
        <xdr:cNvPr id="49" name="AutoShape 52"/>
        <xdr:cNvSpPr>
          <a:spLocks/>
        </xdr:cNvSpPr>
      </xdr:nvSpPr>
      <xdr:spPr>
        <a:xfrm>
          <a:off x="552450" y="2486025"/>
          <a:ext cx="0" cy="4848225"/>
        </a:xfrm>
        <a:prstGeom prst="line">
          <a:avLst/>
        </a:prstGeom>
        <a:noFill/>
        <a:ln w="28575" cmpd="sng">
          <a:solidFill>
            <a:srgbClr val="339966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0</xdr:col>
      <xdr:colOff>1504950</xdr:colOff>
      <xdr:row>22</xdr:row>
      <xdr:rowOff>66675</xdr:rowOff>
    </xdr:from>
    <xdr:to>
      <xdr:col>0</xdr:col>
      <xdr:colOff>1504950</xdr:colOff>
      <xdr:row>26</xdr:row>
      <xdr:rowOff>161925</xdr:rowOff>
    </xdr:to>
    <xdr:sp>
      <xdr:nvSpPr>
        <xdr:cNvPr id="50" name="AutoShape 53"/>
        <xdr:cNvSpPr>
          <a:spLocks/>
        </xdr:cNvSpPr>
      </xdr:nvSpPr>
      <xdr:spPr>
        <a:xfrm>
          <a:off x="1504950" y="6353175"/>
          <a:ext cx="0" cy="857250"/>
        </a:xfrm>
        <a:prstGeom prst="line">
          <a:avLst/>
        </a:prstGeom>
        <a:noFill/>
        <a:ln w="28575" cmpd="sng">
          <a:solidFill>
            <a:srgbClr val="339966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1704975</xdr:colOff>
      <xdr:row>49</xdr:row>
      <xdr:rowOff>95250</xdr:rowOff>
    </xdr:from>
    <xdr:to>
      <xdr:col>6</xdr:col>
      <xdr:colOff>76200</xdr:colOff>
      <xdr:row>58</xdr:row>
      <xdr:rowOff>28575</xdr:rowOff>
    </xdr:to>
    <xdr:sp>
      <xdr:nvSpPr>
        <xdr:cNvPr id="51" name="AutoShape 54"/>
        <xdr:cNvSpPr>
          <a:spLocks/>
        </xdr:cNvSpPr>
      </xdr:nvSpPr>
      <xdr:spPr>
        <a:xfrm rot="5400000" flipH="1" flipV="1">
          <a:off x="1704975" y="11534775"/>
          <a:ext cx="5324475" cy="1647825"/>
        </a:xfrm>
        <a:prstGeom prst="curvedConnector4">
          <a:avLst>
            <a:gd name="adj1" fmla="val -62138"/>
            <a:gd name="adj2" fmla="val 53935"/>
            <a:gd name="adj3" fmla="val 53467"/>
          </a:avLst>
        </a:prstGeom>
        <a:noFill/>
        <a:ln w="38100" cmpd="sng">
          <a:solidFill>
            <a:srgbClr val="FF00FF"/>
          </a:solidFill>
          <a:prstDash val="sysDash"/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2238375</xdr:colOff>
      <xdr:row>48</xdr:row>
      <xdr:rowOff>171450</xdr:rowOff>
    </xdr:from>
    <xdr:to>
      <xdr:col>6</xdr:col>
      <xdr:colOff>57150</xdr:colOff>
      <xdr:row>50</xdr:row>
      <xdr:rowOff>9525</xdr:rowOff>
    </xdr:to>
    <xdr:sp>
      <xdr:nvSpPr>
        <xdr:cNvPr id="52" name="Rectangle 55"/>
        <xdr:cNvSpPr>
          <a:spLocks/>
        </xdr:cNvSpPr>
      </xdr:nvSpPr>
      <xdr:spPr>
        <a:xfrm>
          <a:off x="6296025" y="11420475"/>
          <a:ext cx="714375" cy="219075"/>
        </a:xfrm>
        <a:prstGeom prst="rect">
          <a:avLst/>
        </a:prstGeom>
        <a:noFill/>
        <a:ln w="3810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523875</xdr:colOff>
      <xdr:row>44</xdr:row>
      <xdr:rowOff>104775</xdr:rowOff>
    </xdr:from>
    <xdr:to>
      <xdr:col>1</xdr:col>
      <xdr:colOff>457200</xdr:colOff>
      <xdr:row>48</xdr:row>
      <xdr:rowOff>180975</xdr:rowOff>
    </xdr:to>
    <xdr:sp>
      <xdr:nvSpPr>
        <xdr:cNvPr id="53" name="AutoShape 56"/>
        <xdr:cNvSpPr>
          <a:spLocks/>
        </xdr:cNvSpPr>
      </xdr:nvSpPr>
      <xdr:spPr>
        <a:xfrm rot="10800000" flipV="1">
          <a:off x="523875" y="10591800"/>
          <a:ext cx="2152650" cy="838200"/>
        </a:xfrm>
        <a:prstGeom prst="curvedConnector2">
          <a:avLst>
            <a:gd name="adj1" fmla="val -174337"/>
            <a:gd name="adj2" fmla="val 1144319"/>
            <a:gd name="adj3" fmla="val -174337"/>
          </a:avLst>
        </a:prstGeom>
        <a:noFill/>
        <a:ln w="38100" cmpd="sng">
          <a:solidFill>
            <a:srgbClr val="969696"/>
          </a:solidFill>
          <a:prstDash val="sysDash"/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1143000</xdr:colOff>
      <xdr:row>75</xdr:row>
      <xdr:rowOff>171450</xdr:rowOff>
    </xdr:from>
    <xdr:to>
      <xdr:col>4</xdr:col>
      <xdr:colOff>1524000</xdr:colOff>
      <xdr:row>77</xdr:row>
      <xdr:rowOff>171450</xdr:rowOff>
    </xdr:to>
    <xdr:sp>
      <xdr:nvSpPr>
        <xdr:cNvPr id="54" name="Oval 57"/>
        <xdr:cNvSpPr>
          <a:spLocks/>
        </xdr:cNvSpPr>
      </xdr:nvSpPr>
      <xdr:spPr>
        <a:xfrm>
          <a:off x="5200650" y="16563975"/>
          <a:ext cx="381000" cy="381000"/>
        </a:xfrm>
        <a:prstGeom prst="ellipse">
          <a:avLst/>
        </a:prstGeom>
        <a:noFill/>
        <a:ln w="57150" cmpd="sng">
          <a:solidFill>
            <a:srgbClr val="09C362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3</xdr:col>
      <xdr:colOff>514350</xdr:colOff>
      <xdr:row>21</xdr:row>
      <xdr:rowOff>171450</xdr:rowOff>
    </xdr:from>
    <xdr:to>
      <xdr:col>4</xdr:col>
      <xdr:colOff>504825</xdr:colOff>
      <xdr:row>21</xdr:row>
      <xdr:rowOff>171450</xdr:rowOff>
    </xdr:to>
    <xdr:sp>
      <xdr:nvSpPr>
        <xdr:cNvPr id="55" name="Line 58"/>
        <xdr:cNvSpPr>
          <a:spLocks/>
        </xdr:cNvSpPr>
      </xdr:nvSpPr>
      <xdr:spPr>
        <a:xfrm flipH="1">
          <a:off x="4010025" y="6267450"/>
          <a:ext cx="552450" cy="0"/>
        </a:xfrm>
        <a:prstGeom prst="line">
          <a:avLst/>
        </a:prstGeom>
        <a:noFill/>
        <a:ln w="28575" cmpd="sng">
          <a:solidFill>
            <a:srgbClr val="339966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0</xdr:col>
      <xdr:colOff>571500</xdr:colOff>
      <xdr:row>7</xdr:row>
      <xdr:rowOff>171450</xdr:rowOff>
    </xdr:from>
    <xdr:to>
      <xdr:col>6</xdr:col>
      <xdr:colOff>247650</xdr:colOff>
      <xdr:row>26</xdr:row>
      <xdr:rowOff>161925</xdr:rowOff>
    </xdr:to>
    <xdr:sp>
      <xdr:nvSpPr>
        <xdr:cNvPr id="56" name="Polygon 59"/>
        <xdr:cNvSpPr>
          <a:spLocks/>
        </xdr:cNvSpPr>
      </xdr:nvSpPr>
      <xdr:spPr>
        <a:xfrm>
          <a:off x="571500" y="3600450"/>
          <a:ext cx="6629400" cy="3609975"/>
        </a:xfrm>
        <a:custGeom>
          <a:pathLst>
            <a:path h="379" w="696">
              <a:moveTo>
                <a:pt x="0" y="17"/>
              </a:moveTo>
              <a:lnTo>
                <a:pt x="13" y="379"/>
              </a:lnTo>
              <a:lnTo>
                <a:pt x="101" y="379"/>
              </a:lnTo>
              <a:lnTo>
                <a:pt x="125" y="131"/>
              </a:lnTo>
              <a:lnTo>
                <a:pt x="164" y="131"/>
              </a:lnTo>
              <a:lnTo>
                <a:pt x="183" y="79"/>
              </a:lnTo>
              <a:lnTo>
                <a:pt x="303" y="80"/>
              </a:lnTo>
              <a:lnTo>
                <a:pt x="314" y="19"/>
              </a:lnTo>
              <a:lnTo>
                <a:pt x="407" y="19"/>
              </a:lnTo>
              <a:lnTo>
                <a:pt x="423" y="279"/>
              </a:lnTo>
              <a:lnTo>
                <a:pt x="578" y="279"/>
              </a:lnTo>
              <a:lnTo>
                <a:pt x="608" y="79"/>
              </a:lnTo>
              <a:lnTo>
                <a:pt x="668" y="79"/>
              </a:lnTo>
              <a:lnTo>
                <a:pt x="696" y="0"/>
              </a:lnTo>
            </a:path>
          </a:pathLst>
        </a:custGeom>
        <a:noFill/>
        <a:ln w="38100" cmpd="sng">
          <a:solidFill>
            <a:srgbClr val="9933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0</xdr:col>
      <xdr:colOff>1314450</xdr:colOff>
      <xdr:row>18</xdr:row>
      <xdr:rowOff>152400</xdr:rowOff>
    </xdr:from>
    <xdr:to>
      <xdr:col>0</xdr:col>
      <xdr:colOff>2095500</xdr:colOff>
      <xdr:row>21</xdr:row>
      <xdr:rowOff>38100</xdr:rowOff>
    </xdr:to>
    <xdr:pic>
      <xdr:nvPicPr>
        <xdr:cNvPr id="57" name="Picture 6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314450" y="5676900"/>
          <a:ext cx="7810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109</xdr:row>
      <xdr:rowOff>0</xdr:rowOff>
    </xdr:from>
    <xdr:to>
      <xdr:col>4</xdr:col>
      <xdr:colOff>66675</xdr:colOff>
      <xdr:row>110</xdr:row>
      <xdr:rowOff>0</xdr:rowOff>
    </xdr:to>
    <xdr:sp>
      <xdr:nvSpPr>
        <xdr:cNvPr id="58" name="Rectangle 61"/>
        <xdr:cNvSpPr>
          <a:spLocks/>
        </xdr:cNvSpPr>
      </xdr:nvSpPr>
      <xdr:spPr>
        <a:xfrm>
          <a:off x="142875" y="23269575"/>
          <a:ext cx="3981450" cy="190500"/>
        </a:xfrm>
        <a:prstGeom prst="rect">
          <a:avLst/>
        </a:prstGeom>
        <a:solidFill>
          <a:srgbClr val="FFFFFF">
            <a:alpha val="50000"/>
          </a:srgbClr>
        </a:solidFill>
        <a:ln w="571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400050</xdr:colOff>
      <xdr:row>141</xdr:row>
      <xdr:rowOff>123825</xdr:rowOff>
    </xdr:from>
    <xdr:to>
      <xdr:col>4</xdr:col>
      <xdr:colOff>1924050</xdr:colOff>
      <xdr:row>142</xdr:row>
      <xdr:rowOff>142875</xdr:rowOff>
    </xdr:to>
    <xdr:sp>
      <xdr:nvSpPr>
        <xdr:cNvPr id="59" name="Rectangle 62"/>
        <xdr:cNvSpPr>
          <a:spLocks/>
        </xdr:cNvSpPr>
      </xdr:nvSpPr>
      <xdr:spPr>
        <a:xfrm>
          <a:off x="400050" y="29489400"/>
          <a:ext cx="5581650" cy="209550"/>
        </a:xfrm>
        <a:prstGeom prst="rect">
          <a:avLst/>
        </a:prstGeom>
        <a:noFill/>
        <a:ln w="57150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400050</xdr:colOff>
      <xdr:row>141</xdr:row>
      <xdr:rowOff>28575</xdr:rowOff>
    </xdr:from>
    <xdr:to>
      <xdr:col>0</xdr:col>
      <xdr:colOff>819150</xdr:colOff>
      <xdr:row>143</xdr:row>
      <xdr:rowOff>28575</xdr:rowOff>
    </xdr:to>
    <xdr:sp>
      <xdr:nvSpPr>
        <xdr:cNvPr id="60" name="Oval 63"/>
        <xdr:cNvSpPr>
          <a:spLocks/>
        </xdr:cNvSpPr>
      </xdr:nvSpPr>
      <xdr:spPr>
        <a:xfrm>
          <a:off x="400050" y="29394150"/>
          <a:ext cx="419100" cy="381000"/>
        </a:xfrm>
        <a:prstGeom prst="ellips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1076325</xdr:colOff>
      <xdr:row>141</xdr:row>
      <xdr:rowOff>19050</xdr:rowOff>
    </xdr:from>
    <xdr:to>
      <xdr:col>4</xdr:col>
      <xdr:colOff>1533525</xdr:colOff>
      <xdr:row>143</xdr:row>
      <xdr:rowOff>47625</xdr:rowOff>
    </xdr:to>
    <xdr:sp>
      <xdr:nvSpPr>
        <xdr:cNvPr id="61" name="Oval 64"/>
        <xdr:cNvSpPr>
          <a:spLocks/>
        </xdr:cNvSpPr>
      </xdr:nvSpPr>
      <xdr:spPr>
        <a:xfrm>
          <a:off x="5133975" y="29384625"/>
          <a:ext cx="457200" cy="409575"/>
        </a:xfrm>
        <a:prstGeom prst="ellipse">
          <a:avLst/>
        </a:prstGeom>
        <a:noFill/>
        <a:ln w="571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342900</xdr:colOff>
      <xdr:row>143</xdr:row>
      <xdr:rowOff>19050</xdr:rowOff>
    </xdr:from>
    <xdr:to>
      <xdr:col>4</xdr:col>
      <xdr:colOff>1466850</xdr:colOff>
      <xdr:row>157</xdr:row>
      <xdr:rowOff>76200</xdr:rowOff>
    </xdr:to>
    <xdr:sp>
      <xdr:nvSpPr>
        <xdr:cNvPr id="62" name="AutoShape 65"/>
        <xdr:cNvSpPr>
          <a:spLocks/>
        </xdr:cNvSpPr>
      </xdr:nvSpPr>
      <xdr:spPr>
        <a:xfrm rot="5400000" flipH="1" flipV="1">
          <a:off x="342900" y="29765625"/>
          <a:ext cx="5181600" cy="2724150"/>
        </a:xfrm>
        <a:prstGeom prst="curvedConnector3">
          <a:avLst>
            <a:gd name="adj1" fmla="val -57342"/>
            <a:gd name="adj2" fmla="val 577023"/>
            <a:gd name="adj3" fmla="val -37412"/>
          </a:avLst>
        </a:prstGeom>
        <a:noFill/>
        <a:ln w="38100" cmpd="sng">
          <a:solidFill>
            <a:srgbClr val="339966"/>
          </a:solidFill>
          <a:prstDash val="sysDash"/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153</xdr:row>
      <xdr:rowOff>28575</xdr:rowOff>
    </xdr:from>
    <xdr:to>
      <xdr:col>1</xdr:col>
      <xdr:colOff>457200</xdr:colOff>
      <xdr:row>159</xdr:row>
      <xdr:rowOff>171450</xdr:rowOff>
    </xdr:to>
    <xdr:sp>
      <xdr:nvSpPr>
        <xdr:cNvPr id="63" name="Rectangle 66"/>
        <xdr:cNvSpPr>
          <a:spLocks/>
        </xdr:cNvSpPr>
      </xdr:nvSpPr>
      <xdr:spPr>
        <a:xfrm>
          <a:off x="2257425" y="31680150"/>
          <a:ext cx="419100" cy="1285875"/>
        </a:xfrm>
        <a:prstGeom prst="rect">
          <a:avLst/>
        </a:prstGeom>
        <a:noFill/>
        <a:ln w="57150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1114425</xdr:colOff>
      <xdr:row>68</xdr:row>
      <xdr:rowOff>180975</xdr:rowOff>
    </xdr:from>
    <xdr:to>
      <xdr:col>4</xdr:col>
      <xdr:colOff>1543050</xdr:colOff>
      <xdr:row>70</xdr:row>
      <xdr:rowOff>104775</xdr:rowOff>
    </xdr:to>
    <xdr:sp>
      <xdr:nvSpPr>
        <xdr:cNvPr id="64" name="Rectangle 67"/>
        <xdr:cNvSpPr>
          <a:spLocks/>
        </xdr:cNvSpPr>
      </xdr:nvSpPr>
      <xdr:spPr>
        <a:xfrm>
          <a:off x="5172075" y="15240000"/>
          <a:ext cx="428625" cy="304800"/>
        </a:xfrm>
        <a:prstGeom prst="rect">
          <a:avLst/>
        </a:prstGeom>
        <a:noFill/>
        <a:ln w="57150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447675</xdr:colOff>
      <xdr:row>108</xdr:row>
      <xdr:rowOff>114300</xdr:rowOff>
    </xdr:from>
    <xdr:to>
      <xdr:col>3</xdr:col>
      <xdr:colOff>19050</xdr:colOff>
      <xdr:row>156</xdr:row>
      <xdr:rowOff>38100</xdr:rowOff>
    </xdr:to>
    <xdr:sp>
      <xdr:nvSpPr>
        <xdr:cNvPr id="65" name="AutoShape 68"/>
        <xdr:cNvSpPr>
          <a:spLocks/>
        </xdr:cNvSpPr>
      </xdr:nvSpPr>
      <xdr:spPr>
        <a:xfrm flipV="1">
          <a:off x="2667000" y="23193375"/>
          <a:ext cx="847725" cy="9067800"/>
        </a:xfrm>
        <a:prstGeom prst="curvedConnector3">
          <a:avLst>
            <a:gd name="adj1" fmla="val 74717"/>
            <a:gd name="adj2" fmla="val 305777"/>
            <a:gd name="adj3" fmla="val -364606"/>
          </a:avLst>
        </a:prstGeom>
        <a:noFill/>
        <a:ln w="38100" cmpd="sng">
          <a:solidFill>
            <a:srgbClr val="339966"/>
          </a:solidFill>
          <a:prstDash val="sysDash"/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581025</xdr:colOff>
      <xdr:row>108</xdr:row>
      <xdr:rowOff>0</xdr:rowOff>
    </xdr:from>
    <xdr:to>
      <xdr:col>3</xdr:col>
      <xdr:colOff>0</xdr:colOff>
      <xdr:row>109</xdr:row>
      <xdr:rowOff>28575</xdr:rowOff>
    </xdr:to>
    <xdr:sp>
      <xdr:nvSpPr>
        <xdr:cNvPr id="66" name="Rectangle 69"/>
        <xdr:cNvSpPr>
          <a:spLocks/>
        </xdr:cNvSpPr>
      </xdr:nvSpPr>
      <xdr:spPr>
        <a:xfrm>
          <a:off x="2800350" y="23079075"/>
          <a:ext cx="695325" cy="219075"/>
        </a:xfrm>
        <a:prstGeom prst="rect">
          <a:avLst/>
        </a:prstGeom>
        <a:noFill/>
        <a:ln w="3810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0</xdr:col>
      <xdr:colOff>209550</xdr:colOff>
      <xdr:row>26</xdr:row>
      <xdr:rowOff>161925</xdr:rowOff>
    </xdr:from>
    <xdr:to>
      <xdr:col>0</xdr:col>
      <xdr:colOff>933450</xdr:colOff>
      <xdr:row>26</xdr:row>
      <xdr:rowOff>161925</xdr:rowOff>
    </xdr:to>
    <xdr:sp>
      <xdr:nvSpPr>
        <xdr:cNvPr id="67" name="Line 70"/>
        <xdr:cNvSpPr>
          <a:spLocks/>
        </xdr:cNvSpPr>
      </xdr:nvSpPr>
      <xdr:spPr>
        <a:xfrm flipH="1">
          <a:off x="209550" y="7210425"/>
          <a:ext cx="723900" cy="0"/>
        </a:xfrm>
        <a:prstGeom prst="line">
          <a:avLst/>
        </a:prstGeom>
        <a:noFill/>
        <a:ln w="28575" cmpd="sng">
          <a:solidFill>
            <a:srgbClr val="339966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</xdr:col>
      <xdr:colOff>123825</xdr:colOff>
      <xdr:row>14</xdr:row>
      <xdr:rowOff>104775</xdr:rowOff>
    </xdr:from>
    <xdr:to>
      <xdr:col>1</xdr:col>
      <xdr:colOff>123825</xdr:colOff>
      <xdr:row>26</xdr:row>
      <xdr:rowOff>114300</xdr:rowOff>
    </xdr:to>
    <xdr:sp>
      <xdr:nvSpPr>
        <xdr:cNvPr id="68" name="Line 71"/>
        <xdr:cNvSpPr>
          <a:spLocks/>
        </xdr:cNvSpPr>
      </xdr:nvSpPr>
      <xdr:spPr>
        <a:xfrm>
          <a:off x="2343150" y="4867275"/>
          <a:ext cx="0" cy="2295525"/>
        </a:xfrm>
        <a:prstGeom prst="line">
          <a:avLst/>
        </a:prstGeom>
        <a:noFill/>
        <a:ln w="28575" cmpd="sng">
          <a:solidFill>
            <a:srgbClr val="339966"/>
          </a:solidFill>
          <a:prstDash val="sysDash"/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3</xdr:col>
      <xdr:colOff>47625</xdr:colOff>
      <xdr:row>2</xdr:row>
      <xdr:rowOff>114300</xdr:rowOff>
    </xdr:from>
    <xdr:to>
      <xdr:col>3</xdr:col>
      <xdr:colOff>47625</xdr:colOff>
      <xdr:row>8</xdr:row>
      <xdr:rowOff>180975</xdr:rowOff>
    </xdr:to>
    <xdr:sp>
      <xdr:nvSpPr>
        <xdr:cNvPr id="69" name="AutoShape 72"/>
        <xdr:cNvSpPr>
          <a:spLocks/>
        </xdr:cNvSpPr>
      </xdr:nvSpPr>
      <xdr:spPr>
        <a:xfrm flipV="1">
          <a:off x="3543300" y="2590800"/>
          <a:ext cx="0" cy="1209675"/>
        </a:xfrm>
        <a:prstGeom prst="line">
          <a:avLst/>
        </a:prstGeom>
        <a:noFill/>
        <a:ln w="28575" cmpd="sng">
          <a:solidFill>
            <a:srgbClr val="339966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6</xdr:col>
      <xdr:colOff>285750</xdr:colOff>
      <xdr:row>2</xdr:row>
      <xdr:rowOff>133350</xdr:rowOff>
    </xdr:from>
    <xdr:to>
      <xdr:col>6</xdr:col>
      <xdr:colOff>285750</xdr:colOff>
      <xdr:row>8</xdr:row>
      <xdr:rowOff>66675</xdr:rowOff>
    </xdr:to>
    <xdr:sp>
      <xdr:nvSpPr>
        <xdr:cNvPr id="70" name="Line 73"/>
        <xdr:cNvSpPr>
          <a:spLocks/>
        </xdr:cNvSpPr>
      </xdr:nvSpPr>
      <xdr:spPr>
        <a:xfrm flipV="1">
          <a:off x="7239000" y="2609850"/>
          <a:ext cx="0" cy="1076325"/>
        </a:xfrm>
        <a:prstGeom prst="line">
          <a:avLst/>
        </a:prstGeom>
        <a:noFill/>
        <a:ln w="28575" cmpd="sng">
          <a:solidFill>
            <a:srgbClr val="339966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0</xdr:col>
      <xdr:colOff>790575</xdr:colOff>
      <xdr:row>19</xdr:row>
      <xdr:rowOff>28575</xdr:rowOff>
    </xdr:from>
    <xdr:to>
      <xdr:col>0</xdr:col>
      <xdr:colOff>1362075</xdr:colOff>
      <xdr:row>19</xdr:row>
      <xdr:rowOff>180975</xdr:rowOff>
    </xdr:to>
    <xdr:sp textlink="$K$55">
      <xdr:nvSpPr>
        <xdr:cNvPr id="71" name="TextBox 74"/>
        <xdr:cNvSpPr txBox="1">
          <a:spLocks noChangeArrowheads="1"/>
        </xdr:cNvSpPr>
      </xdr:nvSpPr>
      <xdr:spPr>
        <a:xfrm>
          <a:off x="790575" y="5743575"/>
          <a:ext cx="571500" cy="152400"/>
        </a:xfrm>
        <a:prstGeom prst="rect">
          <a:avLst/>
        </a:prstGeom>
        <a:solidFill>
          <a:srgbClr val="CCFFFF"/>
        </a:solidFill>
        <a:ln w="3175" cmpd="sng">
          <a:noFill/>
        </a:ln>
      </xdr:spPr>
      <xdr:txBody>
        <a:bodyPr vertOverflow="clip" wrap="square"/>
        <a:p>
          <a:pPr algn="ctr">
            <a:defRPr/>
          </a:pPr>
          <a:fld id="{0f9f5207-2ac0-470b-8ca7-49598ae29a0a}" type="TxLink">
            <a:rPr lang="en-US" cap="none" sz="800" b="0" i="0" u="none" baseline="0">
              <a:latin typeface="Arial"/>
              <a:ea typeface="Arial"/>
              <a:cs typeface="Arial"/>
            </a:rPr>
            <a:t>2 min 22 s</a:t>
          </a:fld>
        </a:p>
      </xdr:txBody>
    </xdr:sp>
    <xdr:clientData/>
  </xdr:twoCellAnchor>
  <xdr:twoCellAnchor editAs="absolute">
    <xdr:from>
      <xdr:col>0</xdr:col>
      <xdr:colOff>1123950</xdr:colOff>
      <xdr:row>15</xdr:row>
      <xdr:rowOff>9525</xdr:rowOff>
    </xdr:from>
    <xdr:to>
      <xdr:col>0</xdr:col>
      <xdr:colOff>1400175</xdr:colOff>
      <xdr:row>17</xdr:row>
      <xdr:rowOff>85725</xdr:rowOff>
    </xdr:to>
    <xdr:sp>
      <xdr:nvSpPr>
        <xdr:cNvPr id="72" name="AutoShape 75"/>
        <xdr:cNvSpPr>
          <a:spLocks/>
        </xdr:cNvSpPr>
      </xdr:nvSpPr>
      <xdr:spPr>
        <a:xfrm rot="16349373">
          <a:off x="1123950" y="4962525"/>
          <a:ext cx="276225" cy="457200"/>
        </a:xfrm>
        <a:prstGeom prst="stripedRightArrow">
          <a:avLst/>
        </a:prstGeom>
        <a:solidFill>
          <a:srgbClr val="CCFFFF"/>
        </a:solidFill>
        <a:ln w="12700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</xdr:col>
      <xdr:colOff>0</xdr:colOff>
      <xdr:row>19</xdr:row>
      <xdr:rowOff>47625</xdr:rowOff>
    </xdr:from>
    <xdr:to>
      <xdr:col>1</xdr:col>
      <xdr:colOff>323850</xdr:colOff>
      <xdr:row>20</xdr:row>
      <xdr:rowOff>9525</xdr:rowOff>
    </xdr:to>
    <xdr:sp textlink="$F$56">
      <xdr:nvSpPr>
        <xdr:cNvPr id="73" name="TextBox 76"/>
        <xdr:cNvSpPr txBox="1">
          <a:spLocks noChangeArrowheads="1"/>
        </xdr:cNvSpPr>
      </xdr:nvSpPr>
      <xdr:spPr>
        <a:xfrm>
          <a:off x="2219325" y="5762625"/>
          <a:ext cx="323850" cy="152400"/>
        </a:xfrm>
        <a:prstGeom prst="rect">
          <a:avLst/>
        </a:prstGeom>
        <a:solidFill>
          <a:srgbClr val="CCFFFF"/>
        </a:solidFill>
        <a:ln w="1270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fld id="{e9bd1ac2-780f-4148-9cde-e19ff1ab7101}" type="TxLink">
            <a:rPr lang="en-US" cap="none" sz="800" b="0" i="0" u="none" baseline="0">
              <a:latin typeface="Arial"/>
              <a:ea typeface="Arial"/>
              <a:cs typeface="Arial"/>
            </a:rPr>
            <a:t>29 m</a:t>
          </a:fld>
        </a:p>
      </xdr:txBody>
    </xdr:sp>
    <xdr:clientData/>
  </xdr:twoCellAnchor>
  <xdr:twoCellAnchor>
    <xdr:from>
      <xdr:col>5</xdr:col>
      <xdr:colOff>0</xdr:colOff>
      <xdr:row>61</xdr:row>
      <xdr:rowOff>171450</xdr:rowOff>
    </xdr:from>
    <xdr:to>
      <xdr:col>5</xdr:col>
      <xdr:colOff>628650</xdr:colOff>
      <xdr:row>63</xdr:row>
      <xdr:rowOff>9525</xdr:rowOff>
    </xdr:to>
    <xdr:sp>
      <xdr:nvSpPr>
        <xdr:cNvPr id="74" name="Rectangle 77"/>
        <xdr:cNvSpPr>
          <a:spLocks/>
        </xdr:cNvSpPr>
      </xdr:nvSpPr>
      <xdr:spPr>
        <a:xfrm>
          <a:off x="6324600" y="13896975"/>
          <a:ext cx="628650" cy="219075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161925</xdr:colOff>
      <xdr:row>56</xdr:row>
      <xdr:rowOff>180975</xdr:rowOff>
    </xdr:from>
    <xdr:to>
      <xdr:col>5</xdr:col>
      <xdr:colOff>314325</xdr:colOff>
      <xdr:row>61</xdr:row>
      <xdr:rowOff>152400</xdr:rowOff>
    </xdr:to>
    <xdr:sp>
      <xdr:nvSpPr>
        <xdr:cNvPr id="75" name="AutoShape 78"/>
        <xdr:cNvSpPr>
          <a:spLocks/>
        </xdr:cNvSpPr>
      </xdr:nvSpPr>
      <xdr:spPr>
        <a:xfrm rot="5400000" flipH="1">
          <a:off x="3057525" y="12954000"/>
          <a:ext cx="3581400" cy="923925"/>
        </a:xfrm>
        <a:prstGeom prst="curvedConnector2">
          <a:avLst>
            <a:gd name="adj1" fmla="val -768555"/>
            <a:gd name="adj2" fmla="val 337500"/>
            <a:gd name="adj3" fmla="val -768555"/>
          </a:avLst>
        </a:prstGeom>
        <a:noFill/>
        <a:ln w="38100" cmpd="sng">
          <a:solidFill>
            <a:srgbClr val="FF0000"/>
          </a:solidFill>
          <a:prstDash val="sysDash"/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0</xdr:col>
      <xdr:colOff>571500</xdr:colOff>
      <xdr:row>22</xdr:row>
      <xdr:rowOff>76200</xdr:rowOff>
    </xdr:from>
    <xdr:to>
      <xdr:col>0</xdr:col>
      <xdr:colOff>1476375</xdr:colOff>
      <xdr:row>24</xdr:row>
      <xdr:rowOff>19050</xdr:rowOff>
    </xdr:to>
    <xdr:sp textlink="$K$44">
      <xdr:nvSpPr>
        <xdr:cNvPr id="76" name="AutoShape 79"/>
        <xdr:cNvSpPr>
          <a:spLocks/>
        </xdr:cNvSpPr>
      </xdr:nvSpPr>
      <xdr:spPr>
        <a:xfrm>
          <a:off x="571500" y="6362700"/>
          <a:ext cx="904875" cy="323850"/>
        </a:xfrm>
        <a:prstGeom prst="leftRightArrowCallout">
          <a:avLst>
            <a:gd name="adj1" fmla="val 0"/>
            <a:gd name="adj2" fmla="val -26472"/>
            <a:gd name="adj3" fmla="val -41578"/>
            <a:gd name="adj4" fmla="val 0"/>
          </a:avLst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h 13 mn  s</a:t>
          </a:r>
        </a:p>
      </xdr:txBody>
    </xdr:sp>
    <xdr:clientData/>
  </xdr:twoCellAnchor>
  <xdr:twoCellAnchor editAs="absolute">
    <xdr:from>
      <xdr:col>0</xdr:col>
      <xdr:colOff>790575</xdr:colOff>
      <xdr:row>5</xdr:row>
      <xdr:rowOff>9525</xdr:rowOff>
    </xdr:from>
    <xdr:to>
      <xdr:col>0</xdr:col>
      <xdr:colOff>1047750</xdr:colOff>
      <xdr:row>6</xdr:row>
      <xdr:rowOff>19050</xdr:rowOff>
    </xdr:to>
    <xdr:sp textlink="$B$43">
      <xdr:nvSpPr>
        <xdr:cNvPr id="77" name="TextBox 80"/>
        <xdr:cNvSpPr txBox="1">
          <a:spLocks noChangeArrowheads="1"/>
        </xdr:cNvSpPr>
      </xdr:nvSpPr>
      <xdr:spPr>
        <a:xfrm>
          <a:off x="790575" y="3057525"/>
          <a:ext cx="257175" cy="200025"/>
        </a:xfrm>
        <a:prstGeom prst="rect">
          <a:avLst/>
        </a:prstGeom>
        <a:solidFill>
          <a:srgbClr val="CCFFCC"/>
        </a:solidFill>
        <a:ln w="317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fld id="{42078475-d5ee-4846-88c6-c84d034294fa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 h</a:t>
          </a:fld>
        </a:p>
      </xdr:txBody>
    </xdr:sp>
    <xdr:clientData/>
  </xdr:twoCellAnchor>
  <xdr:twoCellAnchor>
    <xdr:from>
      <xdr:col>0</xdr:col>
      <xdr:colOff>304800</xdr:colOff>
      <xdr:row>56</xdr:row>
      <xdr:rowOff>47625</xdr:rowOff>
    </xdr:from>
    <xdr:to>
      <xdr:col>2</xdr:col>
      <xdr:colOff>142875</xdr:colOff>
      <xdr:row>57</xdr:row>
      <xdr:rowOff>114300</xdr:rowOff>
    </xdr:to>
    <xdr:sp>
      <xdr:nvSpPr>
        <xdr:cNvPr id="78" name="Rectangle 81"/>
        <xdr:cNvSpPr>
          <a:spLocks/>
        </xdr:cNvSpPr>
      </xdr:nvSpPr>
      <xdr:spPr>
        <a:xfrm>
          <a:off x="304800" y="12820650"/>
          <a:ext cx="2733675" cy="257175"/>
        </a:xfrm>
        <a:prstGeom prst="rect">
          <a:avLst/>
        </a:prstGeom>
        <a:noFill/>
        <a:ln w="57150" cmpd="sng">
          <a:solidFill>
            <a:srgbClr val="99CC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1905000</xdr:colOff>
      <xdr:row>55</xdr:row>
      <xdr:rowOff>161925</xdr:rowOff>
    </xdr:from>
    <xdr:to>
      <xdr:col>1</xdr:col>
      <xdr:colOff>66675</xdr:colOff>
      <xdr:row>57</xdr:row>
      <xdr:rowOff>161925</xdr:rowOff>
    </xdr:to>
    <xdr:sp>
      <xdr:nvSpPr>
        <xdr:cNvPr id="79" name="Oval 82"/>
        <xdr:cNvSpPr>
          <a:spLocks/>
        </xdr:cNvSpPr>
      </xdr:nvSpPr>
      <xdr:spPr>
        <a:xfrm>
          <a:off x="1905000" y="12744450"/>
          <a:ext cx="381000" cy="381000"/>
        </a:xfrm>
        <a:prstGeom prst="ellipse">
          <a:avLst/>
        </a:prstGeom>
        <a:noFill/>
        <a:ln w="571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56</xdr:row>
      <xdr:rowOff>9525</xdr:rowOff>
    </xdr:from>
    <xdr:to>
      <xdr:col>1</xdr:col>
      <xdr:colOff>428625</xdr:colOff>
      <xdr:row>58</xdr:row>
      <xdr:rowOff>9525</xdr:rowOff>
    </xdr:to>
    <xdr:sp>
      <xdr:nvSpPr>
        <xdr:cNvPr id="80" name="Oval 83"/>
        <xdr:cNvSpPr>
          <a:spLocks/>
        </xdr:cNvSpPr>
      </xdr:nvSpPr>
      <xdr:spPr>
        <a:xfrm>
          <a:off x="2266950" y="12782550"/>
          <a:ext cx="381000" cy="381000"/>
        </a:xfrm>
        <a:prstGeom prst="ellipse">
          <a:avLst/>
        </a:prstGeom>
        <a:noFill/>
        <a:ln w="571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428625</xdr:colOff>
      <xdr:row>55</xdr:row>
      <xdr:rowOff>180975</xdr:rowOff>
    </xdr:from>
    <xdr:to>
      <xdr:col>2</xdr:col>
      <xdr:colOff>133350</xdr:colOff>
      <xdr:row>57</xdr:row>
      <xdr:rowOff>180975</xdr:rowOff>
    </xdr:to>
    <xdr:sp>
      <xdr:nvSpPr>
        <xdr:cNvPr id="81" name="Oval 84"/>
        <xdr:cNvSpPr>
          <a:spLocks/>
        </xdr:cNvSpPr>
      </xdr:nvSpPr>
      <xdr:spPr>
        <a:xfrm>
          <a:off x="2647950" y="12763500"/>
          <a:ext cx="381000" cy="381000"/>
        </a:xfrm>
        <a:prstGeom prst="ellips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55</xdr:row>
      <xdr:rowOff>19050</xdr:rowOff>
    </xdr:from>
    <xdr:to>
      <xdr:col>0</xdr:col>
      <xdr:colOff>781050</xdr:colOff>
      <xdr:row>57</xdr:row>
      <xdr:rowOff>171450</xdr:rowOff>
    </xdr:to>
    <xdr:sp>
      <xdr:nvSpPr>
        <xdr:cNvPr id="82" name="Rectangle 85"/>
        <xdr:cNvSpPr>
          <a:spLocks/>
        </xdr:cNvSpPr>
      </xdr:nvSpPr>
      <xdr:spPr>
        <a:xfrm>
          <a:off x="314325" y="12601575"/>
          <a:ext cx="466725" cy="533400"/>
        </a:xfrm>
        <a:prstGeom prst="rect">
          <a:avLst/>
        </a:prstGeom>
        <a:noFill/>
        <a:ln w="57150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857250</xdr:colOff>
      <xdr:row>87</xdr:row>
      <xdr:rowOff>57150</xdr:rowOff>
    </xdr:from>
    <xdr:to>
      <xdr:col>5</xdr:col>
      <xdr:colOff>371475</xdr:colOff>
      <xdr:row>102</xdr:row>
      <xdr:rowOff>28575</xdr:rowOff>
    </xdr:to>
    <xdr:graphicFrame>
      <xdr:nvGraphicFramePr>
        <xdr:cNvPr id="83" name="Chart 86"/>
        <xdr:cNvGraphicFramePr/>
      </xdr:nvGraphicFramePr>
      <xdr:xfrm>
        <a:off x="857250" y="18735675"/>
        <a:ext cx="5838825" cy="3228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885825</xdr:colOff>
      <xdr:row>87</xdr:row>
      <xdr:rowOff>95250</xdr:rowOff>
    </xdr:from>
    <xdr:to>
      <xdr:col>0</xdr:col>
      <xdr:colOff>1543050</xdr:colOff>
      <xdr:row>88</xdr:row>
      <xdr:rowOff>180975</xdr:rowOff>
    </xdr:to>
    <xdr:sp>
      <xdr:nvSpPr>
        <xdr:cNvPr id="84" name="TextBox 87"/>
        <xdr:cNvSpPr txBox="1">
          <a:spLocks noChangeArrowheads="1"/>
        </xdr:cNvSpPr>
      </xdr:nvSpPr>
      <xdr:spPr>
        <a:xfrm>
          <a:off x="885825" y="18773775"/>
          <a:ext cx="657225" cy="323850"/>
        </a:xfrm>
        <a:prstGeom prst="rect">
          <a:avLst/>
        </a:prstGeom>
        <a:solidFill>
          <a:srgbClr val="FFFF00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Profondeur affichée:</a:t>
          </a:r>
        </a:p>
      </xdr:txBody>
    </xdr:sp>
    <xdr:clientData/>
  </xdr:twoCellAnchor>
  <xdr:twoCellAnchor>
    <xdr:from>
      <xdr:col>4</xdr:col>
      <xdr:colOff>866775</xdr:colOff>
      <xdr:row>99</xdr:row>
      <xdr:rowOff>133350</xdr:rowOff>
    </xdr:from>
    <xdr:to>
      <xdr:col>4</xdr:col>
      <xdr:colOff>1524000</xdr:colOff>
      <xdr:row>101</xdr:row>
      <xdr:rowOff>76200</xdr:rowOff>
    </xdr:to>
    <xdr:sp>
      <xdr:nvSpPr>
        <xdr:cNvPr id="85" name="TextBox 88"/>
        <xdr:cNvSpPr txBox="1">
          <a:spLocks noChangeArrowheads="1"/>
        </xdr:cNvSpPr>
      </xdr:nvSpPr>
      <xdr:spPr>
        <a:xfrm>
          <a:off x="4924425" y="21497925"/>
          <a:ext cx="657225" cy="323850"/>
        </a:xfrm>
        <a:prstGeom prst="rect">
          <a:avLst/>
        </a:prstGeom>
        <a:solidFill>
          <a:srgbClr val="FFFF00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Profondeur effective</a:t>
          </a:r>
        </a:p>
      </xdr:txBody>
    </xdr:sp>
    <xdr:clientData/>
  </xdr:twoCellAnchor>
  <xdr:twoCellAnchor editAs="absolute">
    <xdr:from>
      <xdr:col>8</xdr:col>
      <xdr:colOff>9525</xdr:colOff>
      <xdr:row>85</xdr:row>
      <xdr:rowOff>152400</xdr:rowOff>
    </xdr:from>
    <xdr:to>
      <xdr:col>9</xdr:col>
      <xdr:colOff>323850</xdr:colOff>
      <xdr:row>87</xdr:row>
      <xdr:rowOff>123825</xdr:rowOff>
    </xdr:to>
    <xdr:sp>
      <xdr:nvSpPr>
        <xdr:cNvPr id="86" name="TextBox 89"/>
        <xdr:cNvSpPr txBox="1">
          <a:spLocks noChangeArrowheads="1"/>
        </xdr:cNvSpPr>
      </xdr:nvSpPr>
      <xdr:spPr>
        <a:xfrm>
          <a:off x="8315325" y="18449925"/>
          <a:ext cx="990600" cy="35242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Retard= (Patm mer - Patm lac)x10</a:t>
          </a:r>
        </a:p>
      </xdr:txBody>
    </xdr:sp>
    <xdr:clientData/>
  </xdr:twoCellAnchor>
  <xdr:twoCellAnchor>
    <xdr:from>
      <xdr:col>8</xdr:col>
      <xdr:colOff>161925</xdr:colOff>
      <xdr:row>87</xdr:row>
      <xdr:rowOff>104775</xdr:rowOff>
    </xdr:from>
    <xdr:to>
      <xdr:col>8</xdr:col>
      <xdr:colOff>409575</xdr:colOff>
      <xdr:row>88</xdr:row>
      <xdr:rowOff>19050</xdr:rowOff>
    </xdr:to>
    <xdr:sp>
      <xdr:nvSpPr>
        <xdr:cNvPr id="87" name="AutoShape 90"/>
        <xdr:cNvSpPr>
          <a:spLocks/>
        </xdr:cNvSpPr>
      </xdr:nvSpPr>
      <xdr:spPr>
        <a:xfrm>
          <a:off x="8467725" y="18783300"/>
          <a:ext cx="247650" cy="152400"/>
        </a:xfrm>
        <a:prstGeom prst="downArrow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1028700</xdr:colOff>
      <xdr:row>57</xdr:row>
      <xdr:rowOff>9525</xdr:rowOff>
    </xdr:from>
    <xdr:to>
      <xdr:col>5</xdr:col>
      <xdr:colOff>561975</xdr:colOff>
      <xdr:row>58</xdr:row>
      <xdr:rowOff>133350</xdr:rowOff>
    </xdr:to>
    <xdr:pic>
      <xdr:nvPicPr>
        <xdr:cNvPr id="88" name="Picture 9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086350" y="12973050"/>
          <a:ext cx="1800225" cy="3143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3</xdr:col>
      <xdr:colOff>38100</xdr:colOff>
      <xdr:row>173</xdr:row>
      <xdr:rowOff>200025</xdr:rowOff>
    </xdr:from>
    <xdr:to>
      <xdr:col>4</xdr:col>
      <xdr:colOff>1133475</xdr:colOff>
      <xdr:row>176</xdr:row>
      <xdr:rowOff>9525</xdr:rowOff>
    </xdr:to>
    <xdr:sp>
      <xdr:nvSpPr>
        <xdr:cNvPr id="89" name="AutoShape 93"/>
        <xdr:cNvSpPr>
          <a:spLocks/>
        </xdr:cNvSpPr>
      </xdr:nvSpPr>
      <xdr:spPr>
        <a:xfrm>
          <a:off x="3533775" y="35966400"/>
          <a:ext cx="1657350" cy="838200"/>
        </a:xfrm>
        <a:prstGeom prst="leftArrowCallout">
          <a:avLst>
            <a:gd name="adj1" fmla="val -9092"/>
            <a:gd name="adj2" fmla="val -18129"/>
            <a:gd name="adj3" fmla="val -7953"/>
          </a:avLst>
        </a:prstGeom>
        <a:noFill/>
        <a:ln w="3810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On entre dans la table avec des profondeurs supérieures à la profondeur réelle pour le calcul des paliers</a:t>
          </a:r>
        </a:p>
      </xdr:txBody>
    </xdr:sp>
    <xdr:clientData/>
  </xdr:twoCellAnchor>
  <xdr:twoCellAnchor>
    <xdr:from>
      <xdr:col>2</xdr:col>
      <xdr:colOff>190500</xdr:colOff>
      <xdr:row>179</xdr:row>
      <xdr:rowOff>171450</xdr:rowOff>
    </xdr:from>
    <xdr:to>
      <xdr:col>3</xdr:col>
      <xdr:colOff>438150</xdr:colOff>
      <xdr:row>185</xdr:row>
      <xdr:rowOff>9525</xdr:rowOff>
    </xdr:to>
    <xdr:sp>
      <xdr:nvSpPr>
        <xdr:cNvPr id="90" name="AutoShape 94"/>
        <xdr:cNvSpPr>
          <a:spLocks/>
        </xdr:cNvSpPr>
      </xdr:nvSpPr>
      <xdr:spPr>
        <a:xfrm>
          <a:off x="3086100" y="37538025"/>
          <a:ext cx="847725" cy="981075"/>
        </a:xfrm>
        <a:prstGeom prst="upArrowCallout">
          <a:avLst>
            <a:gd name="adj1" fmla="val -33333"/>
            <a:gd name="adj2" fmla="val -24157"/>
          </a:avLst>
        </a:prstGeom>
        <a:solidFill>
          <a:srgbClr val="CCFFFF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On plonge à ces profondeurs réelles</a:t>
          </a:r>
        </a:p>
      </xdr:txBody>
    </xdr:sp>
    <xdr:clientData/>
  </xdr:twoCellAnchor>
  <xdr:twoCellAnchor>
    <xdr:from>
      <xdr:col>1</xdr:col>
      <xdr:colOff>666750</xdr:colOff>
      <xdr:row>173</xdr:row>
      <xdr:rowOff>514350</xdr:rowOff>
    </xdr:from>
    <xdr:to>
      <xdr:col>3</xdr:col>
      <xdr:colOff>28575</xdr:colOff>
      <xdr:row>176</xdr:row>
      <xdr:rowOff>114300</xdr:rowOff>
    </xdr:to>
    <xdr:sp>
      <xdr:nvSpPr>
        <xdr:cNvPr id="91" name="Oval 95"/>
        <xdr:cNvSpPr>
          <a:spLocks/>
        </xdr:cNvSpPr>
      </xdr:nvSpPr>
      <xdr:spPr>
        <a:xfrm>
          <a:off x="2886075" y="36280725"/>
          <a:ext cx="638175" cy="628650"/>
        </a:xfrm>
        <a:prstGeom prst="ellipse">
          <a:avLst/>
        </a:prstGeom>
        <a:noFill/>
        <a:ln w="57150" cmpd="sng">
          <a:solidFill>
            <a:srgbClr val="09C362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173</xdr:row>
      <xdr:rowOff>542925</xdr:rowOff>
    </xdr:from>
    <xdr:to>
      <xdr:col>1</xdr:col>
      <xdr:colOff>657225</xdr:colOff>
      <xdr:row>177</xdr:row>
      <xdr:rowOff>28575</xdr:rowOff>
    </xdr:to>
    <xdr:sp>
      <xdr:nvSpPr>
        <xdr:cNvPr id="92" name="Oval 96"/>
        <xdr:cNvSpPr>
          <a:spLocks/>
        </xdr:cNvSpPr>
      </xdr:nvSpPr>
      <xdr:spPr>
        <a:xfrm>
          <a:off x="2238375" y="36309300"/>
          <a:ext cx="638175" cy="704850"/>
        </a:xfrm>
        <a:prstGeom prst="ellips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561975</xdr:colOff>
      <xdr:row>176</xdr:row>
      <xdr:rowOff>142875</xdr:rowOff>
    </xdr:from>
    <xdr:to>
      <xdr:col>3</xdr:col>
      <xdr:colOff>19050</xdr:colOff>
      <xdr:row>179</xdr:row>
      <xdr:rowOff>161925</xdr:rowOff>
    </xdr:to>
    <xdr:sp>
      <xdr:nvSpPr>
        <xdr:cNvPr id="93" name="AutoShape 97"/>
        <xdr:cNvSpPr>
          <a:spLocks/>
        </xdr:cNvSpPr>
      </xdr:nvSpPr>
      <xdr:spPr>
        <a:xfrm rot="5400000" flipH="1">
          <a:off x="2781300" y="36937950"/>
          <a:ext cx="733425" cy="590550"/>
        </a:xfrm>
        <a:prstGeom prst="curvedConnector3">
          <a:avLst>
            <a:gd name="adj1" fmla="val -8064"/>
            <a:gd name="adj2" fmla="val 4130518"/>
            <a:gd name="adj3" fmla="val -645162"/>
          </a:avLst>
        </a:prstGeom>
        <a:noFill/>
        <a:ln w="3810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181</xdr:row>
      <xdr:rowOff>28575</xdr:rowOff>
    </xdr:from>
    <xdr:to>
      <xdr:col>2</xdr:col>
      <xdr:colOff>180975</xdr:colOff>
      <xdr:row>182</xdr:row>
      <xdr:rowOff>171450</xdr:rowOff>
    </xdr:to>
    <xdr:sp>
      <xdr:nvSpPr>
        <xdr:cNvPr id="94" name="AutoShape 98"/>
        <xdr:cNvSpPr>
          <a:spLocks/>
        </xdr:cNvSpPr>
      </xdr:nvSpPr>
      <xdr:spPr>
        <a:xfrm rot="10800000">
          <a:off x="2543175" y="37776150"/>
          <a:ext cx="533400" cy="333375"/>
        </a:xfrm>
        <a:prstGeom prst="curvedConnector3">
          <a:avLst>
            <a:gd name="adj1" fmla="val 53569"/>
            <a:gd name="adj2" fmla="val -9421430"/>
            <a:gd name="adj3" fmla="val -626787"/>
          </a:avLst>
        </a:prstGeom>
        <a:noFill/>
        <a:ln w="3810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542925</xdr:colOff>
      <xdr:row>177</xdr:row>
      <xdr:rowOff>95250</xdr:rowOff>
    </xdr:from>
    <xdr:to>
      <xdr:col>4</xdr:col>
      <xdr:colOff>1743075</xdr:colOff>
      <xdr:row>180</xdr:row>
      <xdr:rowOff>66675</xdr:rowOff>
    </xdr:to>
    <xdr:sp>
      <xdr:nvSpPr>
        <xdr:cNvPr id="95" name="TextBox 99"/>
        <xdr:cNvSpPr txBox="1">
          <a:spLocks noChangeArrowheads="1"/>
        </xdr:cNvSpPr>
      </xdr:nvSpPr>
      <xdr:spPr>
        <a:xfrm>
          <a:off x="4038600" y="37080825"/>
          <a:ext cx="1762125" cy="542925"/>
        </a:xfrm>
        <a:prstGeom prst="rect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 profondeur réelle des paliers est toujours inférieure à celle lue dans la table</a:t>
          </a:r>
        </a:p>
      </xdr:txBody>
    </xdr:sp>
    <xdr:clientData/>
  </xdr:twoCellAnchor>
  <xdr:twoCellAnchor editAs="absolute">
    <xdr:from>
      <xdr:col>1</xdr:col>
      <xdr:colOff>609600</xdr:colOff>
      <xdr:row>4</xdr:row>
      <xdr:rowOff>9525</xdr:rowOff>
    </xdr:from>
    <xdr:to>
      <xdr:col>2</xdr:col>
      <xdr:colOff>561975</xdr:colOff>
      <xdr:row>5</xdr:row>
      <xdr:rowOff>19050</xdr:rowOff>
    </xdr:to>
    <xdr:sp textlink="$M$35">
      <xdr:nvSpPr>
        <xdr:cNvPr id="96" name="TextBox 100"/>
        <xdr:cNvSpPr txBox="1">
          <a:spLocks noChangeArrowheads="1"/>
        </xdr:cNvSpPr>
      </xdr:nvSpPr>
      <xdr:spPr>
        <a:xfrm>
          <a:off x="2828925" y="2867025"/>
          <a:ext cx="628650" cy="200025"/>
        </a:xfrm>
        <a:prstGeom prst="rect">
          <a:avLst/>
        </a:prstGeom>
        <a:solidFill>
          <a:srgbClr val="CCFFCC"/>
        </a:solidFill>
        <a:ln w="317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fld id="{74767e6c-4a8c-4aff-bdc7-29c416b424cc}" type="TxLink">
            <a:rPr lang="en-US" cap="none" sz="1000" b="0" i="0" u="none" baseline="0">
              <a:latin typeface="Arial"/>
              <a:ea typeface="Arial"/>
              <a:cs typeface="Arial"/>
            </a:rPr>
            <a:t>9 h 54 mn</a:t>
          </a:fld>
        </a:p>
      </xdr:txBody>
    </xdr:sp>
    <xdr:clientData/>
  </xdr:twoCellAnchor>
  <xdr:twoCellAnchor editAs="absolute">
    <xdr:from>
      <xdr:col>0</xdr:col>
      <xdr:colOff>1943100</xdr:colOff>
      <xdr:row>0</xdr:row>
      <xdr:rowOff>1943100</xdr:rowOff>
    </xdr:from>
    <xdr:to>
      <xdr:col>1</xdr:col>
      <xdr:colOff>523875</xdr:colOff>
      <xdr:row>0</xdr:row>
      <xdr:rowOff>2276475</xdr:rowOff>
    </xdr:to>
    <xdr:sp textlink="$B$36">
      <xdr:nvSpPr>
        <xdr:cNvPr id="97" name="TextBox 101"/>
        <xdr:cNvSpPr txBox="1">
          <a:spLocks noChangeArrowheads="1"/>
        </xdr:cNvSpPr>
      </xdr:nvSpPr>
      <xdr:spPr>
        <a:xfrm>
          <a:off x="1943100" y="1943100"/>
          <a:ext cx="800100" cy="333375"/>
        </a:xfrm>
        <a:prstGeom prst="rect">
          <a:avLst/>
        </a:prstGeom>
        <a:noFill/>
        <a:ln w="57150" cmpd="sng">
          <a:solidFill>
            <a:srgbClr val="FF66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fld id="{7dcaf0c4-b877-4e4e-8349-02a860137d24}" type="TxLink">
            <a:rPr lang="en-US" cap="none" sz="1600" b="0" i="0" u="none" baseline="0">
              <a:latin typeface="Arial"/>
              <a:ea typeface="Arial"/>
              <a:cs typeface="Arial"/>
            </a:rPr>
            <a:t>1500 m</a:t>
          </a:fld>
        </a:p>
      </xdr:txBody>
    </xdr:sp>
    <xdr:clientData/>
  </xdr:twoCellAnchor>
  <xdr:twoCellAnchor editAs="absolute">
    <xdr:from>
      <xdr:col>0</xdr:col>
      <xdr:colOff>1038225</xdr:colOff>
      <xdr:row>5</xdr:row>
      <xdr:rowOff>0</xdr:rowOff>
    </xdr:from>
    <xdr:to>
      <xdr:col>0</xdr:col>
      <xdr:colOff>1514475</xdr:colOff>
      <xdr:row>6</xdr:row>
      <xdr:rowOff>9525</xdr:rowOff>
    </xdr:to>
    <xdr:sp textlink="$C$43">
      <xdr:nvSpPr>
        <xdr:cNvPr id="98" name="TextBox 102"/>
        <xdr:cNvSpPr txBox="1">
          <a:spLocks noChangeArrowheads="1"/>
        </xdr:cNvSpPr>
      </xdr:nvSpPr>
      <xdr:spPr>
        <a:xfrm>
          <a:off x="1038225" y="3048000"/>
          <a:ext cx="476250" cy="200025"/>
        </a:xfrm>
        <a:prstGeom prst="rect">
          <a:avLst/>
        </a:prstGeom>
        <a:solidFill>
          <a:srgbClr val="CCFFCC"/>
        </a:solidFill>
        <a:ln w="317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fld id="{27203341-4f93-421f-9feb-d68fea14ba88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30 min</a:t>
          </a:fld>
        </a:p>
      </xdr:txBody>
    </xdr:sp>
    <xdr:clientData/>
  </xdr:twoCellAnchor>
  <xdr:twoCellAnchor editAs="absolute">
    <xdr:from>
      <xdr:col>0</xdr:col>
      <xdr:colOff>790575</xdr:colOff>
      <xdr:row>22</xdr:row>
      <xdr:rowOff>38100</xdr:rowOff>
    </xdr:from>
    <xdr:to>
      <xdr:col>0</xdr:col>
      <xdr:colOff>1209675</xdr:colOff>
      <xdr:row>23</xdr:row>
      <xdr:rowOff>28575</xdr:rowOff>
    </xdr:to>
    <xdr:sp textlink="$C$44">
      <xdr:nvSpPr>
        <xdr:cNvPr id="99" name="TextBox 103"/>
        <xdr:cNvSpPr txBox="1">
          <a:spLocks noChangeArrowheads="1"/>
        </xdr:cNvSpPr>
      </xdr:nvSpPr>
      <xdr:spPr>
        <a:xfrm>
          <a:off x="790575" y="6324600"/>
          <a:ext cx="419100" cy="180975"/>
        </a:xfrm>
        <a:prstGeom prst="rect">
          <a:avLst/>
        </a:prstGeom>
        <a:solidFill>
          <a:srgbClr val="FFFF99"/>
        </a:solidFill>
        <a:ln w="317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fld id="{7e022e07-2026-4443-b83c-5eb3833e49c1}" type="TxLink"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13 min</a:t>
          </a:fld>
        </a:p>
      </xdr:txBody>
    </xdr:sp>
    <xdr:clientData/>
  </xdr:twoCellAnchor>
  <xdr:twoCellAnchor editAs="absolute">
    <xdr:from>
      <xdr:col>0</xdr:col>
      <xdr:colOff>1181100</xdr:colOff>
      <xdr:row>22</xdr:row>
      <xdr:rowOff>28575</xdr:rowOff>
    </xdr:from>
    <xdr:to>
      <xdr:col>0</xdr:col>
      <xdr:colOff>1257300</xdr:colOff>
      <xdr:row>23</xdr:row>
      <xdr:rowOff>19050</xdr:rowOff>
    </xdr:to>
    <xdr:sp textlink="$D$44">
      <xdr:nvSpPr>
        <xdr:cNvPr id="100" name="TextBox 104"/>
        <xdr:cNvSpPr txBox="1">
          <a:spLocks noChangeArrowheads="1"/>
        </xdr:cNvSpPr>
      </xdr:nvSpPr>
      <xdr:spPr>
        <a:xfrm>
          <a:off x="1181100" y="6315075"/>
          <a:ext cx="76200" cy="180975"/>
        </a:xfrm>
        <a:prstGeom prst="rect">
          <a:avLst/>
        </a:prstGeom>
        <a:solidFill>
          <a:srgbClr val="FFFF99"/>
        </a:solidFill>
        <a:ln w="317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fld id="{123ff4bb-ff95-4312-9639-3772d567353f}" type="TxLink">
            <a:rPr lang="en-US" cap="none" u="none" baseline="0">
              <a:latin typeface="Arial"/>
              <a:ea typeface="Arial"/>
              <a:cs typeface="Arial"/>
            </a:rPr>
            <a:t/>
          </a:fld>
        </a:p>
      </xdr:txBody>
    </xdr:sp>
    <xdr:clientData/>
  </xdr:twoCellAnchor>
  <xdr:twoCellAnchor editAs="absolute">
    <xdr:from>
      <xdr:col>0</xdr:col>
      <xdr:colOff>1495425</xdr:colOff>
      <xdr:row>26</xdr:row>
      <xdr:rowOff>152400</xdr:rowOff>
    </xdr:from>
    <xdr:to>
      <xdr:col>1</xdr:col>
      <xdr:colOff>180975</xdr:colOff>
      <xdr:row>26</xdr:row>
      <xdr:rowOff>152400</xdr:rowOff>
    </xdr:to>
    <xdr:sp>
      <xdr:nvSpPr>
        <xdr:cNvPr id="101" name="Line 105"/>
        <xdr:cNvSpPr>
          <a:spLocks/>
        </xdr:cNvSpPr>
      </xdr:nvSpPr>
      <xdr:spPr>
        <a:xfrm flipH="1">
          <a:off x="1495425" y="7200900"/>
          <a:ext cx="904875" cy="0"/>
        </a:xfrm>
        <a:prstGeom prst="line">
          <a:avLst/>
        </a:prstGeom>
        <a:noFill/>
        <a:ln w="28575" cmpd="sng">
          <a:solidFill>
            <a:srgbClr val="339966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</xdr:col>
      <xdr:colOff>304800</xdr:colOff>
      <xdr:row>21</xdr:row>
      <xdr:rowOff>123825</xdr:rowOff>
    </xdr:from>
    <xdr:to>
      <xdr:col>2</xdr:col>
      <xdr:colOff>361950</xdr:colOff>
      <xdr:row>22</xdr:row>
      <xdr:rowOff>114300</xdr:rowOff>
    </xdr:to>
    <xdr:sp textlink="$F$57">
      <xdr:nvSpPr>
        <xdr:cNvPr id="102" name="TextBox 106"/>
        <xdr:cNvSpPr txBox="1">
          <a:spLocks noChangeArrowheads="1"/>
        </xdr:cNvSpPr>
      </xdr:nvSpPr>
      <xdr:spPr>
        <a:xfrm>
          <a:off x="2524125" y="6219825"/>
          <a:ext cx="733425" cy="180975"/>
        </a:xfrm>
        <a:prstGeom prst="rect">
          <a:avLst/>
        </a:prstGeom>
        <a:solidFill>
          <a:srgbClr val="99CCFF"/>
        </a:solidFill>
        <a:ln w="57150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fld id="{dece1285-4795-4ec4-a236-5d7dc77b097d}" type="TxLink">
            <a:rPr lang="en-US" cap="none" sz="800" b="0" i="0" u="none" baseline="0">
              <a:latin typeface="Arial"/>
              <a:ea typeface="Arial"/>
              <a:cs typeface="Arial"/>
            </a:rPr>
            <a:t>12.1875 m/min</a:t>
          </a:fld>
        </a:p>
      </xdr:txBody>
    </xdr:sp>
    <xdr:clientData/>
  </xdr:twoCellAnchor>
  <xdr:twoCellAnchor editAs="absolute">
    <xdr:from>
      <xdr:col>0</xdr:col>
      <xdr:colOff>790575</xdr:colOff>
      <xdr:row>17</xdr:row>
      <xdr:rowOff>123825</xdr:rowOff>
    </xdr:from>
    <xdr:to>
      <xdr:col>0</xdr:col>
      <xdr:colOff>1352550</xdr:colOff>
      <xdr:row>19</xdr:row>
      <xdr:rowOff>28575</xdr:rowOff>
    </xdr:to>
    <xdr:sp>
      <xdr:nvSpPr>
        <xdr:cNvPr id="103" name="TextBox 107"/>
        <xdr:cNvSpPr txBox="1">
          <a:spLocks noChangeArrowheads="1"/>
        </xdr:cNvSpPr>
      </xdr:nvSpPr>
      <xdr:spPr>
        <a:xfrm>
          <a:off x="790575" y="5457825"/>
          <a:ext cx="561975" cy="285750"/>
        </a:xfrm>
        <a:prstGeom prst="rect">
          <a:avLst/>
        </a:prstGeom>
        <a:solidFill>
          <a:srgbClr val="CCFFFF"/>
        </a:solidFill>
        <a:ln w="317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Remontée palier</a:t>
          </a:r>
        </a:p>
      </xdr:txBody>
    </xdr:sp>
    <xdr:clientData/>
  </xdr:twoCellAnchor>
  <xdr:twoCellAnchor editAs="absolute">
    <xdr:from>
      <xdr:col>2</xdr:col>
      <xdr:colOff>180975</xdr:colOff>
      <xdr:row>10</xdr:row>
      <xdr:rowOff>180975</xdr:rowOff>
    </xdr:from>
    <xdr:to>
      <xdr:col>2</xdr:col>
      <xdr:colOff>476250</xdr:colOff>
      <xdr:row>11</xdr:row>
      <xdr:rowOff>152400</xdr:rowOff>
    </xdr:to>
    <xdr:sp textlink="$F$48">
      <xdr:nvSpPr>
        <xdr:cNvPr id="104" name="TextBox 108"/>
        <xdr:cNvSpPr txBox="1">
          <a:spLocks noChangeArrowheads="1"/>
        </xdr:cNvSpPr>
      </xdr:nvSpPr>
      <xdr:spPr>
        <a:xfrm>
          <a:off x="3076575" y="4181475"/>
          <a:ext cx="295275" cy="161925"/>
        </a:xfrm>
        <a:prstGeom prst="rect">
          <a:avLst/>
        </a:prstGeom>
        <a:solidFill>
          <a:srgbClr val="CCFFCC"/>
        </a:solidFill>
        <a:ln w="3175" cmpd="sng">
          <a:solidFill>
            <a:srgbClr val="FF66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fld id="{b7cbddd7-da3c-4b0f-9aeb-a765cdce9ecc}" type="TxLink"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 min</a:t>
          </a:fld>
        </a:p>
      </xdr:txBody>
    </xdr:sp>
    <xdr:clientData/>
  </xdr:twoCellAnchor>
  <xdr:twoCellAnchor editAs="absolute">
    <xdr:from>
      <xdr:col>0</xdr:col>
      <xdr:colOff>1181100</xdr:colOff>
      <xdr:row>14</xdr:row>
      <xdr:rowOff>85725</xdr:rowOff>
    </xdr:from>
    <xdr:to>
      <xdr:col>1</xdr:col>
      <xdr:colOff>257175</xdr:colOff>
      <xdr:row>14</xdr:row>
      <xdr:rowOff>85725</xdr:rowOff>
    </xdr:to>
    <xdr:sp>
      <xdr:nvSpPr>
        <xdr:cNvPr id="105" name="Line 109"/>
        <xdr:cNvSpPr>
          <a:spLocks/>
        </xdr:cNvSpPr>
      </xdr:nvSpPr>
      <xdr:spPr>
        <a:xfrm flipH="1">
          <a:off x="1181100" y="4848225"/>
          <a:ext cx="1295400" cy="0"/>
        </a:xfrm>
        <a:prstGeom prst="line">
          <a:avLst/>
        </a:prstGeom>
        <a:noFill/>
        <a:ln w="28575" cmpd="sng">
          <a:solidFill>
            <a:srgbClr val="339966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</xdr:col>
      <xdr:colOff>371475</xdr:colOff>
      <xdr:row>10</xdr:row>
      <xdr:rowOff>180975</xdr:rowOff>
    </xdr:from>
    <xdr:to>
      <xdr:col>2</xdr:col>
      <xdr:colOff>171450</xdr:colOff>
      <xdr:row>11</xdr:row>
      <xdr:rowOff>152400</xdr:rowOff>
    </xdr:to>
    <xdr:sp textlink="$B$178">
      <xdr:nvSpPr>
        <xdr:cNvPr id="106" name="TextBox 114"/>
        <xdr:cNvSpPr txBox="1">
          <a:spLocks noChangeArrowheads="1"/>
        </xdr:cNvSpPr>
      </xdr:nvSpPr>
      <xdr:spPr>
        <a:xfrm>
          <a:off x="2590800" y="4181475"/>
          <a:ext cx="476250" cy="161925"/>
        </a:xfrm>
        <a:prstGeom prst="rect">
          <a:avLst/>
        </a:prstGeom>
        <a:solidFill>
          <a:srgbClr val="CCFFCC"/>
        </a:solidFill>
        <a:ln w="3175" cmpd="sng">
          <a:solidFill>
            <a:srgbClr val="FF66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fld id="{dfa69591-ff14-4164-9761-de9f629686c1}" type="TxLink">
            <a:rPr lang="en-US" cap="none" sz="800" b="0" i="0" u="none" baseline="0">
              <a:latin typeface="Arial"/>
              <a:ea typeface="Arial"/>
              <a:cs typeface="Arial"/>
            </a:rPr>
            <a:t>2.4375 m</a:t>
          </a:fld>
        </a:p>
      </xdr:txBody>
    </xdr:sp>
    <xdr:clientData/>
  </xdr:twoCellAnchor>
  <xdr:twoCellAnchor>
    <xdr:from>
      <xdr:col>2</xdr:col>
      <xdr:colOff>381000</xdr:colOff>
      <xdr:row>0</xdr:row>
      <xdr:rowOff>57150</xdr:rowOff>
    </xdr:from>
    <xdr:to>
      <xdr:col>4</xdr:col>
      <xdr:colOff>781050</xdr:colOff>
      <xdr:row>0</xdr:row>
      <xdr:rowOff>266700</xdr:rowOff>
    </xdr:to>
    <xdr:sp>
      <xdr:nvSpPr>
        <xdr:cNvPr id="107" name="TextBox 115">
          <a:hlinkClick r:id="rId10"/>
        </xdr:cNvPr>
        <xdr:cNvSpPr txBox="1">
          <a:spLocks noChangeArrowheads="1"/>
        </xdr:cNvSpPr>
      </xdr:nvSpPr>
      <xdr:spPr>
        <a:xfrm>
          <a:off x="3276600" y="57150"/>
          <a:ext cx="1562100" cy="21907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http://www.sportnature.net</a:t>
          </a:r>
        </a:p>
      </xdr:txBody>
    </xdr:sp>
    <xdr:clientData/>
  </xdr:twoCellAnchor>
  <xdr:twoCellAnchor>
    <xdr:from>
      <xdr:col>0</xdr:col>
      <xdr:colOff>104775</xdr:colOff>
      <xdr:row>0</xdr:row>
      <xdr:rowOff>962025</xdr:rowOff>
    </xdr:from>
    <xdr:to>
      <xdr:col>2</xdr:col>
      <xdr:colOff>133350</xdr:colOff>
      <xdr:row>0</xdr:row>
      <xdr:rowOff>1171575</xdr:rowOff>
    </xdr:to>
    <xdr:sp>
      <xdr:nvSpPr>
        <xdr:cNvPr id="108" name="TextBox 116">
          <a:hlinkClick r:id="rId11"/>
        </xdr:cNvPr>
        <xdr:cNvSpPr txBox="1">
          <a:spLocks noChangeArrowheads="1"/>
        </xdr:cNvSpPr>
      </xdr:nvSpPr>
      <xdr:spPr>
        <a:xfrm>
          <a:off x="104775" y="962025"/>
          <a:ext cx="2924175" cy="20955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Courrier électronique: jpborel@sportnature.net</a:t>
          </a:r>
        </a:p>
      </xdr:txBody>
    </xdr:sp>
    <xdr:clientData/>
  </xdr:twoCellAnchor>
  <xdr:twoCellAnchor editAs="absolute">
    <xdr:from>
      <xdr:col>0</xdr:col>
      <xdr:colOff>38100</xdr:colOff>
      <xdr:row>0</xdr:row>
      <xdr:rowOff>0</xdr:rowOff>
    </xdr:from>
    <xdr:to>
      <xdr:col>4</xdr:col>
      <xdr:colOff>714375</xdr:colOff>
      <xdr:row>0</xdr:row>
      <xdr:rowOff>1038225</xdr:rowOff>
    </xdr:to>
    <xdr:grpSp>
      <xdr:nvGrpSpPr>
        <xdr:cNvPr id="109" name="Group 117">
          <a:hlinkClick r:id="rId12"/>
        </xdr:cNvPr>
        <xdr:cNvGrpSpPr>
          <a:grpSpLocks/>
        </xdr:cNvGrpSpPr>
      </xdr:nvGrpSpPr>
      <xdr:grpSpPr>
        <a:xfrm>
          <a:off x="38100" y="0"/>
          <a:ext cx="4733925" cy="1038225"/>
          <a:chOff x="2" y="3"/>
          <a:chExt cx="497" cy="109"/>
        </a:xfrm>
        <a:solidFill>
          <a:srgbClr val="FFFFFF"/>
        </a:solidFill>
      </xdr:grpSpPr>
      <xdr:sp>
        <xdr:nvSpPr>
          <xdr:cNvPr id="110" name="Rectangle 118"/>
          <xdr:cNvSpPr>
            <a:spLocks/>
          </xdr:cNvSpPr>
        </xdr:nvSpPr>
        <xdr:spPr>
          <a:xfrm>
            <a:off x="2" y="3"/>
            <a:ext cx="155" cy="68"/>
          </a:xfrm>
          <a:prstGeom prst="rect">
            <a:avLst/>
          </a:prstGeom>
          <a:solidFill>
            <a:srgbClr val="FFCC00"/>
          </a:solidFill>
          <a:ln w="19050" cmpd="sng">
            <a:solidFill>
              <a:srgbClr val="9933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12" name="Group 120"/>
          <xdr:cNvGrpSpPr>
            <a:grpSpLocks/>
          </xdr:cNvGrpSpPr>
        </xdr:nvGrpSpPr>
        <xdr:grpSpPr>
          <a:xfrm>
            <a:off x="339" y="37"/>
            <a:ext cx="160" cy="75"/>
            <a:chOff x="297" y="27"/>
            <a:chExt cx="167" cy="92"/>
          </a:xfrm>
          <a:solidFill>
            <a:srgbClr val="FFFFFF"/>
          </a:solidFill>
        </xdr:grpSpPr>
        <xdr:sp>
          <xdr:nvSpPr>
            <xdr:cNvPr id="114" name="AutoShape 122"/>
            <xdr:cNvSpPr>
              <a:spLocks/>
            </xdr:cNvSpPr>
          </xdr:nvSpPr>
          <xdr:spPr>
            <a:xfrm>
              <a:off x="297" y="27"/>
              <a:ext cx="144" cy="84"/>
            </a:xfrm>
            <a:custGeom>
              <a:pathLst>
                <a:path h="84" w="144">
                  <a:moveTo>
                    <a:pt x="54" y="55"/>
                  </a:moveTo>
                  <a:cubicBezTo>
                    <a:pt x="56" y="45"/>
                    <a:pt x="58" y="39"/>
                    <a:pt x="60" y="35"/>
                  </a:cubicBezTo>
                  <a:cubicBezTo>
                    <a:pt x="62" y="31"/>
                    <a:pt x="63" y="30"/>
                    <a:pt x="66" y="29"/>
                  </a:cubicBezTo>
                  <a:cubicBezTo>
                    <a:pt x="69" y="28"/>
                    <a:pt x="72" y="26"/>
                    <a:pt x="76" y="26"/>
                  </a:cubicBezTo>
                  <a:cubicBezTo>
                    <a:pt x="80" y="26"/>
                    <a:pt x="89" y="28"/>
                    <a:pt x="93" y="28"/>
                  </a:cubicBezTo>
                  <a:cubicBezTo>
                    <a:pt x="97" y="28"/>
                    <a:pt x="96" y="29"/>
                    <a:pt x="99" y="29"/>
                  </a:cubicBezTo>
                  <a:cubicBezTo>
                    <a:pt x="102" y="29"/>
                    <a:pt x="106" y="29"/>
                    <a:pt x="110" y="30"/>
                  </a:cubicBezTo>
                  <a:cubicBezTo>
                    <a:pt x="114" y="31"/>
                    <a:pt x="118" y="35"/>
                    <a:pt x="124" y="35"/>
                  </a:cubicBezTo>
                  <a:cubicBezTo>
                    <a:pt x="130" y="35"/>
                    <a:pt x="144" y="27"/>
                    <a:pt x="144" y="29"/>
                  </a:cubicBezTo>
                  <a:cubicBezTo>
                    <a:pt x="144" y="31"/>
                    <a:pt x="128" y="26"/>
                    <a:pt x="122" y="25"/>
                  </a:cubicBezTo>
                  <a:cubicBezTo>
                    <a:pt x="116" y="24"/>
                    <a:pt x="113" y="21"/>
                    <a:pt x="110" y="20"/>
                  </a:cubicBezTo>
                  <a:cubicBezTo>
                    <a:pt x="107" y="19"/>
                    <a:pt x="105" y="17"/>
                    <a:pt x="101" y="16"/>
                  </a:cubicBezTo>
                  <a:cubicBezTo>
                    <a:pt x="98" y="15"/>
                    <a:pt x="94" y="14"/>
                    <a:pt x="90" y="15"/>
                  </a:cubicBezTo>
                  <a:cubicBezTo>
                    <a:pt x="86" y="15"/>
                    <a:pt x="83" y="17"/>
                    <a:pt x="80" y="17"/>
                  </a:cubicBezTo>
                  <a:cubicBezTo>
                    <a:pt x="78" y="18"/>
                    <a:pt x="74" y="19"/>
                    <a:pt x="72" y="18"/>
                  </a:cubicBezTo>
                  <a:cubicBezTo>
                    <a:pt x="72" y="15"/>
                    <a:pt x="73" y="10"/>
                    <a:pt x="75" y="7"/>
                  </a:cubicBezTo>
                  <a:cubicBezTo>
                    <a:pt x="76" y="5"/>
                    <a:pt x="80" y="1"/>
                    <a:pt x="80" y="0"/>
                  </a:cubicBezTo>
                  <a:cubicBezTo>
                    <a:pt x="79" y="1"/>
                    <a:pt x="74" y="4"/>
                    <a:pt x="72" y="6"/>
                  </a:cubicBezTo>
                  <a:cubicBezTo>
                    <a:pt x="69" y="7"/>
                    <a:pt x="66" y="9"/>
                    <a:pt x="64" y="11"/>
                  </a:cubicBezTo>
                  <a:cubicBezTo>
                    <a:pt x="63" y="13"/>
                    <a:pt x="62" y="13"/>
                    <a:pt x="61" y="15"/>
                  </a:cubicBezTo>
                  <a:cubicBezTo>
                    <a:pt x="60" y="17"/>
                    <a:pt x="58" y="22"/>
                    <a:pt x="56" y="21"/>
                  </a:cubicBezTo>
                  <a:cubicBezTo>
                    <a:pt x="54" y="20"/>
                    <a:pt x="51" y="12"/>
                    <a:pt x="47" y="9"/>
                  </a:cubicBezTo>
                  <a:cubicBezTo>
                    <a:pt x="43" y="6"/>
                    <a:pt x="38" y="3"/>
                    <a:pt x="34" y="2"/>
                  </a:cubicBezTo>
                  <a:cubicBezTo>
                    <a:pt x="30" y="2"/>
                    <a:pt x="27" y="3"/>
                    <a:pt x="22" y="5"/>
                  </a:cubicBezTo>
                  <a:cubicBezTo>
                    <a:pt x="17" y="7"/>
                    <a:pt x="4" y="13"/>
                    <a:pt x="2" y="15"/>
                  </a:cubicBezTo>
                  <a:cubicBezTo>
                    <a:pt x="0" y="17"/>
                    <a:pt x="9" y="16"/>
                    <a:pt x="12" y="16"/>
                  </a:cubicBezTo>
                  <a:cubicBezTo>
                    <a:pt x="15" y="16"/>
                    <a:pt x="18" y="12"/>
                    <a:pt x="22" y="13"/>
                  </a:cubicBezTo>
                  <a:cubicBezTo>
                    <a:pt x="25" y="13"/>
                    <a:pt x="31" y="13"/>
                    <a:pt x="34" y="15"/>
                  </a:cubicBezTo>
                  <a:cubicBezTo>
                    <a:pt x="37" y="16"/>
                    <a:pt x="40" y="16"/>
                    <a:pt x="42" y="19"/>
                  </a:cubicBezTo>
                  <a:cubicBezTo>
                    <a:pt x="44" y="22"/>
                    <a:pt x="46" y="30"/>
                    <a:pt x="46" y="35"/>
                  </a:cubicBezTo>
                  <a:cubicBezTo>
                    <a:pt x="46" y="40"/>
                    <a:pt x="44" y="41"/>
                    <a:pt x="43" y="48"/>
                  </a:cubicBezTo>
                  <a:cubicBezTo>
                    <a:pt x="42" y="55"/>
                    <a:pt x="37" y="75"/>
                    <a:pt x="37" y="79"/>
                  </a:cubicBezTo>
                  <a:cubicBezTo>
                    <a:pt x="37" y="83"/>
                    <a:pt x="39" y="76"/>
                    <a:pt x="41" y="75"/>
                  </a:cubicBezTo>
                  <a:cubicBezTo>
                    <a:pt x="43" y="74"/>
                    <a:pt x="45" y="72"/>
                    <a:pt x="47" y="73"/>
                  </a:cubicBezTo>
                  <a:cubicBezTo>
                    <a:pt x="49" y="74"/>
                    <a:pt x="50" y="84"/>
                    <a:pt x="51" y="81"/>
                  </a:cubicBezTo>
                  <a:cubicBezTo>
                    <a:pt x="52" y="78"/>
                    <a:pt x="54" y="60"/>
                    <a:pt x="54" y="55"/>
                  </a:cubicBezTo>
                  <a:close/>
                </a:path>
              </a:pathLst>
            </a:custGeom>
            <a:solidFill>
              <a:srgbClr val="33CCCC"/>
            </a:solidFill>
            <a:ln w="19050" cmpd="sng">
              <a:solidFill>
                <a:srgbClr val="3366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15" name="Group 123"/>
          <xdr:cNvGrpSpPr>
            <a:grpSpLocks/>
          </xdr:cNvGrpSpPr>
        </xdr:nvGrpSpPr>
        <xdr:grpSpPr>
          <a:xfrm>
            <a:off x="175" y="22"/>
            <a:ext cx="154" cy="71"/>
            <a:chOff x="145" y="29"/>
            <a:chExt cx="138" cy="64"/>
          </a:xfrm>
          <a:solidFill>
            <a:srgbClr val="FFFFFF"/>
          </a:solidFill>
        </xdr:grpSpPr>
        <xdr:sp>
          <xdr:nvSpPr>
            <xdr:cNvPr id="117" name="Polygon 125"/>
            <xdr:cNvSpPr>
              <a:spLocks/>
            </xdr:cNvSpPr>
          </xdr:nvSpPr>
          <xdr:spPr>
            <a:xfrm>
              <a:off x="202" y="40"/>
              <a:ext cx="16" cy="13"/>
            </a:xfrm>
            <a:custGeom>
              <a:pathLst>
                <a:path h="13" w="16">
                  <a:moveTo>
                    <a:pt x="1" y="0"/>
                  </a:moveTo>
                  <a:lnTo>
                    <a:pt x="0" y="13"/>
                  </a:lnTo>
                  <a:lnTo>
                    <a:pt x="14" y="13"/>
                  </a:lnTo>
                  <a:lnTo>
                    <a:pt x="16" y="0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FFFFFF"/>
            </a:solidFill>
            <a:ln w="38100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8" name="AutoShape 126"/>
            <xdr:cNvSpPr>
              <a:spLocks/>
            </xdr:cNvSpPr>
          </xdr:nvSpPr>
          <xdr:spPr>
            <a:xfrm>
              <a:off x="175" y="29"/>
              <a:ext cx="88" cy="25"/>
            </a:xfrm>
            <a:custGeom>
              <a:pathLst>
                <a:path h="26" w="90">
                  <a:moveTo>
                    <a:pt x="0" y="5"/>
                  </a:moveTo>
                  <a:cubicBezTo>
                    <a:pt x="2" y="6"/>
                    <a:pt x="12" y="8"/>
                    <a:pt x="15" y="11"/>
                  </a:cubicBezTo>
                  <a:cubicBezTo>
                    <a:pt x="18" y="14"/>
                    <a:pt x="17" y="19"/>
                    <a:pt x="20" y="22"/>
                  </a:cubicBezTo>
                  <a:cubicBezTo>
                    <a:pt x="23" y="25"/>
                    <a:pt x="28" y="26"/>
                    <a:pt x="32" y="26"/>
                  </a:cubicBezTo>
                  <a:cubicBezTo>
                    <a:pt x="36" y="26"/>
                    <a:pt x="38" y="26"/>
                    <a:pt x="45" y="24"/>
                  </a:cubicBezTo>
                  <a:cubicBezTo>
                    <a:pt x="51" y="22"/>
                    <a:pt x="67" y="12"/>
                    <a:pt x="71" y="8"/>
                  </a:cubicBezTo>
                  <a:cubicBezTo>
                    <a:pt x="76" y="4"/>
                    <a:pt x="71" y="6"/>
                    <a:pt x="74" y="4"/>
                  </a:cubicBezTo>
                  <a:cubicBezTo>
                    <a:pt x="76" y="2"/>
                    <a:pt x="82" y="0"/>
                    <a:pt x="84" y="0"/>
                  </a:cubicBezTo>
                  <a:cubicBezTo>
                    <a:pt x="86" y="0"/>
                    <a:pt x="90" y="0"/>
                    <a:pt x="90" y="0"/>
                  </a:cubicBezTo>
                  <a:cubicBezTo>
                    <a:pt x="90" y="0"/>
                    <a:pt x="86" y="4"/>
                    <a:pt x="84" y="6"/>
                  </a:cubicBezTo>
                  <a:cubicBezTo>
                    <a:pt x="82" y="8"/>
                    <a:pt x="78" y="8"/>
                    <a:pt x="76" y="8"/>
                  </a:cubicBezTo>
                  <a:cubicBezTo>
                    <a:pt x="74" y="8"/>
                    <a:pt x="71" y="8"/>
                    <a:pt x="71" y="8"/>
                  </a:cubicBezTo>
                </a:path>
              </a:pathLst>
            </a:custGeom>
            <a:noFill/>
            <a:ln w="28575" cmpd="sng">
              <a:solidFill>
                <a:srgbClr val="008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9" name="AutoShape 127"/>
            <xdr:cNvSpPr>
              <a:spLocks/>
            </xdr:cNvSpPr>
          </xdr:nvSpPr>
          <xdr:spPr>
            <a:xfrm>
              <a:off x="235" y="40"/>
              <a:ext cx="42" cy="8"/>
            </a:xfrm>
            <a:custGeom>
              <a:pathLst>
                <a:path h="4" w="21">
                  <a:moveTo>
                    <a:pt x="0" y="2"/>
                  </a:moveTo>
                  <a:cubicBezTo>
                    <a:pt x="1" y="2"/>
                    <a:pt x="3" y="2"/>
                    <a:pt x="5" y="2"/>
                  </a:cubicBezTo>
                  <a:cubicBezTo>
                    <a:pt x="7" y="2"/>
                    <a:pt x="9" y="2"/>
                    <a:pt x="11" y="2"/>
                  </a:cubicBezTo>
                  <a:cubicBezTo>
                    <a:pt x="13" y="2"/>
                    <a:pt x="13" y="0"/>
                    <a:pt x="15" y="0"/>
                  </a:cubicBezTo>
                  <a:cubicBezTo>
                    <a:pt x="17" y="0"/>
                    <a:pt x="21" y="3"/>
                    <a:pt x="21" y="2"/>
                  </a:cubicBezTo>
                  <a:cubicBezTo>
                    <a:pt x="21" y="1"/>
                    <a:pt x="16" y="4"/>
                    <a:pt x="14" y="4"/>
                  </a:cubicBezTo>
                  <a:cubicBezTo>
                    <a:pt x="12" y="4"/>
                    <a:pt x="11" y="3"/>
                    <a:pt x="11" y="2"/>
                  </a:cubicBezTo>
                </a:path>
              </a:pathLst>
            </a:custGeom>
            <a:noFill/>
            <a:ln w="28575" cmpd="sng">
              <a:solidFill>
                <a:srgbClr val="008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0" name="AutoShape 128"/>
            <xdr:cNvSpPr>
              <a:spLocks/>
            </xdr:cNvSpPr>
          </xdr:nvSpPr>
          <xdr:spPr>
            <a:xfrm>
              <a:off x="206" y="39"/>
              <a:ext cx="15" cy="14"/>
            </a:xfrm>
            <a:custGeom>
              <a:pathLst>
                <a:path h="14" w="15">
                  <a:moveTo>
                    <a:pt x="0" y="14"/>
                  </a:moveTo>
                  <a:cubicBezTo>
                    <a:pt x="0" y="14"/>
                    <a:pt x="2" y="14"/>
                    <a:pt x="3" y="13"/>
                  </a:cubicBezTo>
                  <a:cubicBezTo>
                    <a:pt x="4" y="12"/>
                    <a:pt x="7" y="7"/>
                    <a:pt x="8" y="6"/>
                  </a:cubicBezTo>
                  <a:cubicBezTo>
                    <a:pt x="9" y="5"/>
                    <a:pt x="11" y="5"/>
                    <a:pt x="12" y="4"/>
                  </a:cubicBezTo>
                  <a:cubicBezTo>
                    <a:pt x="13" y="3"/>
                    <a:pt x="15" y="0"/>
                    <a:pt x="14" y="0"/>
                  </a:cubicBezTo>
                  <a:cubicBezTo>
                    <a:pt x="13" y="0"/>
                    <a:pt x="9" y="0"/>
                    <a:pt x="7" y="2"/>
                  </a:cubicBezTo>
                  <a:cubicBezTo>
                    <a:pt x="5" y="4"/>
                    <a:pt x="5" y="9"/>
                    <a:pt x="4" y="11"/>
                  </a:cubicBezTo>
                </a:path>
              </a:pathLst>
            </a:custGeom>
            <a:noFill/>
            <a:ln w="19050" cmpd="sng">
              <a:solidFill>
                <a:srgbClr val="008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21" name="Rectangle 129"/>
          <xdr:cNvSpPr>
            <a:spLocks/>
          </xdr:cNvSpPr>
        </xdr:nvSpPr>
        <xdr:spPr>
          <a:xfrm>
            <a:off x="162" y="13"/>
            <a:ext cx="175" cy="89"/>
          </a:xfrm>
          <a:prstGeom prst="rect">
            <a:avLst/>
          </a:prstGeom>
          <a:noFill/>
          <a:ln w="12700" cmpd="sng">
            <a:solidFill>
              <a:srgbClr val="008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oneCell">
    <xdr:from>
      <xdr:col>0</xdr:col>
      <xdr:colOff>0</xdr:colOff>
      <xdr:row>52</xdr:row>
      <xdr:rowOff>161925</xdr:rowOff>
    </xdr:from>
    <xdr:to>
      <xdr:col>2</xdr:col>
      <xdr:colOff>95250</xdr:colOff>
      <xdr:row>54</xdr:row>
      <xdr:rowOff>19050</xdr:rowOff>
    </xdr:to>
    <xdr:pic>
      <xdr:nvPicPr>
        <xdr:cNvPr id="122" name="Picture 130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0" y="12172950"/>
          <a:ext cx="29908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1514475</xdr:colOff>
      <xdr:row>56</xdr:row>
      <xdr:rowOff>0</xdr:rowOff>
    </xdr:from>
    <xdr:to>
      <xdr:col>0</xdr:col>
      <xdr:colOff>1895475</xdr:colOff>
      <xdr:row>58</xdr:row>
      <xdr:rowOff>0</xdr:rowOff>
    </xdr:to>
    <xdr:sp>
      <xdr:nvSpPr>
        <xdr:cNvPr id="123" name="Oval 131"/>
        <xdr:cNvSpPr>
          <a:spLocks/>
        </xdr:cNvSpPr>
      </xdr:nvSpPr>
      <xdr:spPr>
        <a:xfrm>
          <a:off x="1514475" y="12773025"/>
          <a:ext cx="381000" cy="381000"/>
        </a:xfrm>
        <a:prstGeom prst="ellipse">
          <a:avLst/>
        </a:prstGeom>
        <a:noFill/>
        <a:ln w="571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3</xdr:col>
      <xdr:colOff>0</xdr:colOff>
      <xdr:row>0</xdr:row>
      <xdr:rowOff>1590675</xdr:rowOff>
    </xdr:from>
    <xdr:to>
      <xdr:col>3</xdr:col>
      <xdr:colOff>209550</xdr:colOff>
      <xdr:row>0</xdr:row>
      <xdr:rowOff>1828800</xdr:rowOff>
    </xdr:to>
    <xdr:sp textlink="$F$63">
      <xdr:nvSpPr>
        <xdr:cNvPr id="124" name="TextBox 132"/>
        <xdr:cNvSpPr txBox="1">
          <a:spLocks noChangeArrowheads="1"/>
        </xdr:cNvSpPr>
      </xdr:nvSpPr>
      <xdr:spPr>
        <a:xfrm>
          <a:off x="3495675" y="1590675"/>
          <a:ext cx="209550" cy="238125"/>
        </a:xfrm>
        <a:prstGeom prst="rect">
          <a:avLst/>
        </a:prstGeom>
        <a:solidFill>
          <a:srgbClr val="CCFFCC"/>
        </a:solidFill>
        <a:ln w="317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fld id="{44e910b9-53e6-4cbb-ac63-69817efe075a}" type="TxLink"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H</a:t>
          </a:fld>
        </a:p>
      </xdr:txBody>
    </xdr:sp>
    <xdr:clientData/>
  </xdr:twoCellAnchor>
  <xdr:twoCellAnchor editAs="absolute">
    <xdr:from>
      <xdr:col>0</xdr:col>
      <xdr:colOff>1000125</xdr:colOff>
      <xdr:row>13</xdr:row>
      <xdr:rowOff>76200</xdr:rowOff>
    </xdr:from>
    <xdr:to>
      <xdr:col>0</xdr:col>
      <xdr:colOff>1304925</xdr:colOff>
      <xdr:row>14</xdr:row>
      <xdr:rowOff>47625</xdr:rowOff>
    </xdr:to>
    <xdr:sp>
      <xdr:nvSpPr>
        <xdr:cNvPr id="125" name="TextBox 133"/>
        <xdr:cNvSpPr txBox="1">
          <a:spLocks noChangeArrowheads="1"/>
        </xdr:cNvSpPr>
      </xdr:nvSpPr>
      <xdr:spPr>
        <a:xfrm>
          <a:off x="1000125" y="4648200"/>
          <a:ext cx="304800" cy="161925"/>
        </a:xfrm>
        <a:prstGeom prst="rect">
          <a:avLst/>
        </a:prstGeom>
        <a:solidFill>
          <a:srgbClr val="CCFFCC"/>
        </a:solidFill>
        <a:ln w="3175" cmpd="sng">
          <a:solidFill>
            <a:srgbClr val="FF66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palier</a:t>
          </a:r>
        </a:p>
      </xdr:txBody>
    </xdr:sp>
    <xdr:clientData/>
  </xdr:twoCellAnchor>
  <xdr:twoCellAnchor editAs="absolute">
    <xdr:from>
      <xdr:col>0</xdr:col>
      <xdr:colOff>1781175</xdr:colOff>
      <xdr:row>13</xdr:row>
      <xdr:rowOff>85725</xdr:rowOff>
    </xdr:from>
    <xdr:to>
      <xdr:col>0</xdr:col>
      <xdr:colOff>2076450</xdr:colOff>
      <xdr:row>14</xdr:row>
      <xdr:rowOff>57150</xdr:rowOff>
    </xdr:to>
    <xdr:sp textlink="$F$50">
      <xdr:nvSpPr>
        <xdr:cNvPr id="126" name="TextBox 134"/>
        <xdr:cNvSpPr txBox="1">
          <a:spLocks noChangeArrowheads="1"/>
        </xdr:cNvSpPr>
      </xdr:nvSpPr>
      <xdr:spPr>
        <a:xfrm>
          <a:off x="1781175" y="4657725"/>
          <a:ext cx="295275" cy="161925"/>
        </a:xfrm>
        <a:prstGeom prst="rect">
          <a:avLst/>
        </a:prstGeom>
        <a:solidFill>
          <a:srgbClr val="CCFFCC"/>
        </a:solidFill>
        <a:ln w="3175" cmpd="sng">
          <a:solidFill>
            <a:srgbClr val="FF66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fld id="{e8c4b741-a71a-4720-b645-d350c2ab8581}" type="TxLink"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 min</a:t>
          </a:fld>
        </a:p>
      </xdr:txBody>
    </xdr:sp>
    <xdr:clientData/>
  </xdr:twoCellAnchor>
  <xdr:twoCellAnchor editAs="absolute">
    <xdr:from>
      <xdr:col>0</xdr:col>
      <xdr:colOff>1323975</xdr:colOff>
      <xdr:row>13</xdr:row>
      <xdr:rowOff>76200</xdr:rowOff>
    </xdr:from>
    <xdr:to>
      <xdr:col>0</xdr:col>
      <xdr:colOff>1743075</xdr:colOff>
      <xdr:row>14</xdr:row>
      <xdr:rowOff>47625</xdr:rowOff>
    </xdr:to>
    <xdr:sp textlink="$B$179">
      <xdr:nvSpPr>
        <xdr:cNvPr id="127" name="TextBox 135"/>
        <xdr:cNvSpPr txBox="1">
          <a:spLocks noChangeArrowheads="1"/>
        </xdr:cNvSpPr>
      </xdr:nvSpPr>
      <xdr:spPr>
        <a:xfrm>
          <a:off x="1323975" y="4648200"/>
          <a:ext cx="419100" cy="161925"/>
        </a:xfrm>
        <a:prstGeom prst="rect">
          <a:avLst/>
        </a:prstGeom>
        <a:solidFill>
          <a:srgbClr val="CCFFCC"/>
        </a:solidFill>
        <a:ln w="3175" cmpd="sng">
          <a:solidFill>
            <a:srgbClr val="FF66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fld id="{675520d3-1150-4b7c-8521-7a2b6e0c9688}" type="TxLink">
            <a:rPr lang="en-US" cap="none" sz="800" b="0" i="0" u="none" baseline="0">
              <a:latin typeface="Arial"/>
              <a:ea typeface="Arial"/>
              <a:cs typeface="Arial"/>
            </a:rPr>
            <a:t>4.875 m</a:t>
          </a:fld>
        </a:p>
      </xdr:txBody>
    </xdr:sp>
    <xdr:clientData/>
  </xdr:twoCellAnchor>
  <xdr:twoCellAnchor editAs="absolute">
    <xdr:from>
      <xdr:col>2</xdr:col>
      <xdr:colOff>533400</xdr:colOff>
      <xdr:row>11</xdr:row>
      <xdr:rowOff>171450</xdr:rowOff>
    </xdr:from>
    <xdr:to>
      <xdr:col>3</xdr:col>
      <xdr:colOff>352425</xdr:colOff>
      <xdr:row>11</xdr:row>
      <xdr:rowOff>171450</xdr:rowOff>
    </xdr:to>
    <xdr:sp>
      <xdr:nvSpPr>
        <xdr:cNvPr id="128" name="Line 136"/>
        <xdr:cNvSpPr>
          <a:spLocks/>
        </xdr:cNvSpPr>
      </xdr:nvSpPr>
      <xdr:spPr>
        <a:xfrm flipH="1">
          <a:off x="3429000" y="4362450"/>
          <a:ext cx="419100" cy="0"/>
        </a:xfrm>
        <a:prstGeom prst="line">
          <a:avLst/>
        </a:prstGeom>
        <a:noFill/>
        <a:ln w="28575" cmpd="sng">
          <a:solidFill>
            <a:srgbClr val="339966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</xdr:col>
      <xdr:colOff>38100</xdr:colOff>
      <xdr:row>12</xdr:row>
      <xdr:rowOff>142875</xdr:rowOff>
    </xdr:from>
    <xdr:to>
      <xdr:col>1</xdr:col>
      <xdr:colOff>276225</xdr:colOff>
      <xdr:row>13</xdr:row>
      <xdr:rowOff>123825</xdr:rowOff>
    </xdr:to>
    <xdr:sp>
      <xdr:nvSpPr>
        <xdr:cNvPr id="129" name="TextBox 137"/>
        <xdr:cNvSpPr txBox="1">
          <a:spLocks noChangeArrowheads="1"/>
        </xdr:cNvSpPr>
      </xdr:nvSpPr>
      <xdr:spPr>
        <a:xfrm>
          <a:off x="2257425" y="4524375"/>
          <a:ext cx="238125" cy="171450"/>
        </a:xfrm>
        <a:prstGeom prst="rect">
          <a:avLst/>
        </a:prstGeom>
        <a:solidFill>
          <a:srgbClr val="CCFFCC"/>
        </a:solidFill>
        <a:ln w="9525" cmpd="sng">
          <a:solidFill>
            <a:srgbClr val="FF66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30s</a:t>
          </a:r>
        </a:p>
      </xdr:txBody>
    </xdr:sp>
    <xdr:clientData/>
  </xdr:twoCellAnchor>
  <xdr:twoCellAnchor>
    <xdr:from>
      <xdr:col>3</xdr:col>
      <xdr:colOff>28575</xdr:colOff>
      <xdr:row>107</xdr:row>
      <xdr:rowOff>104775</xdr:rowOff>
    </xdr:from>
    <xdr:to>
      <xdr:col>4</xdr:col>
      <xdr:colOff>1314450</xdr:colOff>
      <xdr:row>134</xdr:row>
      <xdr:rowOff>9525</xdr:rowOff>
    </xdr:to>
    <xdr:sp>
      <xdr:nvSpPr>
        <xdr:cNvPr id="130" name="AutoShape 138"/>
        <xdr:cNvSpPr>
          <a:spLocks/>
        </xdr:cNvSpPr>
      </xdr:nvSpPr>
      <xdr:spPr>
        <a:xfrm rot="5400000" flipH="1">
          <a:off x="3524250" y="22993350"/>
          <a:ext cx="1847850" cy="5048250"/>
        </a:xfrm>
        <a:prstGeom prst="curvedConnector2">
          <a:avLst>
            <a:gd name="adj1" fmla="val -156416"/>
            <a:gd name="adj2" fmla="val 1467527"/>
            <a:gd name="adj3" fmla="val -156416"/>
          </a:avLst>
        </a:prstGeom>
        <a:noFill/>
        <a:ln w="38100" cmpd="sng">
          <a:solidFill>
            <a:srgbClr val="333399"/>
          </a:solidFill>
          <a:prstDash val="sysDash"/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106</xdr:row>
      <xdr:rowOff>180975</xdr:rowOff>
    </xdr:from>
    <xdr:to>
      <xdr:col>3</xdr:col>
      <xdr:colOff>19050</xdr:colOff>
      <xdr:row>108</xdr:row>
      <xdr:rowOff>19050</xdr:rowOff>
    </xdr:to>
    <xdr:sp>
      <xdr:nvSpPr>
        <xdr:cNvPr id="131" name="Rectangle 139"/>
        <xdr:cNvSpPr>
          <a:spLocks/>
        </xdr:cNvSpPr>
      </xdr:nvSpPr>
      <xdr:spPr>
        <a:xfrm>
          <a:off x="2219325" y="22879050"/>
          <a:ext cx="1295400" cy="219075"/>
        </a:xfrm>
        <a:prstGeom prst="rect">
          <a:avLst/>
        </a:prstGeom>
        <a:noFill/>
        <a:ln w="28575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155</xdr:row>
      <xdr:rowOff>123825</xdr:rowOff>
    </xdr:from>
    <xdr:to>
      <xdr:col>6</xdr:col>
      <xdr:colOff>609600</xdr:colOff>
      <xdr:row>156</xdr:row>
      <xdr:rowOff>142875</xdr:rowOff>
    </xdr:to>
    <xdr:sp>
      <xdr:nvSpPr>
        <xdr:cNvPr id="132" name="Rectangle 140"/>
        <xdr:cNvSpPr>
          <a:spLocks/>
        </xdr:cNvSpPr>
      </xdr:nvSpPr>
      <xdr:spPr>
        <a:xfrm>
          <a:off x="152400" y="32156400"/>
          <a:ext cx="7410450" cy="209550"/>
        </a:xfrm>
        <a:prstGeom prst="rect">
          <a:avLst/>
        </a:prstGeom>
        <a:noFill/>
        <a:ln w="57150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155</xdr:row>
      <xdr:rowOff>38100</xdr:rowOff>
    </xdr:from>
    <xdr:to>
      <xdr:col>1</xdr:col>
      <xdr:colOff>419100</xdr:colOff>
      <xdr:row>157</xdr:row>
      <xdr:rowOff>28575</xdr:rowOff>
    </xdr:to>
    <xdr:sp>
      <xdr:nvSpPr>
        <xdr:cNvPr id="133" name="Oval 141"/>
        <xdr:cNvSpPr>
          <a:spLocks/>
        </xdr:cNvSpPr>
      </xdr:nvSpPr>
      <xdr:spPr>
        <a:xfrm>
          <a:off x="2266950" y="32070675"/>
          <a:ext cx="371475" cy="371475"/>
        </a:xfrm>
        <a:prstGeom prst="ellipse">
          <a:avLst/>
        </a:prstGeom>
        <a:noFill/>
        <a:ln w="571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153</xdr:row>
      <xdr:rowOff>66675</xdr:rowOff>
    </xdr:from>
    <xdr:to>
      <xdr:col>1</xdr:col>
      <xdr:colOff>409575</xdr:colOff>
      <xdr:row>154</xdr:row>
      <xdr:rowOff>38100</xdr:rowOff>
    </xdr:to>
    <xdr:sp>
      <xdr:nvSpPr>
        <xdr:cNvPr id="134" name="Rectangle 142"/>
        <xdr:cNvSpPr>
          <a:spLocks/>
        </xdr:cNvSpPr>
      </xdr:nvSpPr>
      <xdr:spPr>
        <a:xfrm>
          <a:off x="2276475" y="31718250"/>
          <a:ext cx="352425" cy="161925"/>
        </a:xfrm>
        <a:prstGeom prst="rect">
          <a:avLst/>
        </a:prstGeom>
        <a:noFill/>
        <a:ln w="2857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1114425</xdr:colOff>
      <xdr:row>134</xdr:row>
      <xdr:rowOff>19050</xdr:rowOff>
    </xdr:from>
    <xdr:to>
      <xdr:col>4</xdr:col>
      <xdr:colOff>1514475</xdr:colOff>
      <xdr:row>143</xdr:row>
      <xdr:rowOff>104775</xdr:rowOff>
    </xdr:to>
    <xdr:sp>
      <xdr:nvSpPr>
        <xdr:cNvPr id="135" name="Rectangle 143"/>
        <xdr:cNvSpPr>
          <a:spLocks/>
        </xdr:cNvSpPr>
      </xdr:nvSpPr>
      <xdr:spPr>
        <a:xfrm>
          <a:off x="5172075" y="28051125"/>
          <a:ext cx="400050" cy="1800225"/>
        </a:xfrm>
        <a:prstGeom prst="rect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4</xdr:col>
      <xdr:colOff>390525</xdr:colOff>
      <xdr:row>2</xdr:row>
      <xdr:rowOff>152400</xdr:rowOff>
    </xdr:from>
    <xdr:to>
      <xdr:col>4</xdr:col>
      <xdr:colOff>390525</xdr:colOff>
      <xdr:row>21</xdr:row>
      <xdr:rowOff>152400</xdr:rowOff>
    </xdr:to>
    <xdr:sp>
      <xdr:nvSpPr>
        <xdr:cNvPr id="136" name="AutoShape 144"/>
        <xdr:cNvSpPr>
          <a:spLocks/>
        </xdr:cNvSpPr>
      </xdr:nvSpPr>
      <xdr:spPr>
        <a:xfrm flipV="1">
          <a:off x="4448175" y="2628900"/>
          <a:ext cx="0" cy="3619500"/>
        </a:xfrm>
        <a:prstGeom prst="line">
          <a:avLst/>
        </a:prstGeom>
        <a:noFill/>
        <a:ln w="28575" cmpd="sng">
          <a:solidFill>
            <a:srgbClr val="339966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4</xdr:col>
      <xdr:colOff>2000250</xdr:colOff>
      <xdr:row>13</xdr:row>
      <xdr:rowOff>152400</xdr:rowOff>
    </xdr:from>
    <xdr:to>
      <xdr:col>4</xdr:col>
      <xdr:colOff>2000250</xdr:colOff>
      <xdr:row>21</xdr:row>
      <xdr:rowOff>152400</xdr:rowOff>
    </xdr:to>
    <xdr:sp>
      <xdr:nvSpPr>
        <xdr:cNvPr id="137" name="AutoShape 145"/>
        <xdr:cNvSpPr>
          <a:spLocks/>
        </xdr:cNvSpPr>
      </xdr:nvSpPr>
      <xdr:spPr>
        <a:xfrm flipV="1">
          <a:off x="6057900" y="4724400"/>
          <a:ext cx="0" cy="1524000"/>
        </a:xfrm>
        <a:prstGeom prst="line">
          <a:avLst/>
        </a:prstGeom>
        <a:noFill/>
        <a:ln w="28575" cmpd="sng">
          <a:solidFill>
            <a:srgbClr val="339966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4</xdr:col>
      <xdr:colOff>400050</xdr:colOff>
      <xdr:row>18</xdr:row>
      <xdr:rowOff>114300</xdr:rowOff>
    </xdr:from>
    <xdr:to>
      <xdr:col>4</xdr:col>
      <xdr:colOff>1981200</xdr:colOff>
      <xdr:row>20</xdr:row>
      <xdr:rowOff>57150</xdr:rowOff>
    </xdr:to>
    <xdr:sp textlink="$K$44">
      <xdr:nvSpPr>
        <xdr:cNvPr id="138" name="AutoShape 146"/>
        <xdr:cNvSpPr>
          <a:spLocks/>
        </xdr:cNvSpPr>
      </xdr:nvSpPr>
      <xdr:spPr>
        <a:xfrm>
          <a:off x="4457700" y="5638800"/>
          <a:ext cx="1581150" cy="323850"/>
        </a:xfrm>
        <a:prstGeom prst="leftRightArrowCallout">
          <a:avLst>
            <a:gd name="adj1" fmla="val 0"/>
            <a:gd name="adj2" fmla="val -26472"/>
            <a:gd name="adj3" fmla="val -41578"/>
            <a:gd name="adj4" fmla="val 0"/>
          </a:avLst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h 13 mn  s</a:t>
          </a:r>
        </a:p>
      </xdr:txBody>
    </xdr:sp>
    <xdr:clientData/>
  </xdr:twoCellAnchor>
  <xdr:twoCellAnchor editAs="absolute">
    <xdr:from>
      <xdr:col>4</xdr:col>
      <xdr:colOff>990600</xdr:colOff>
      <xdr:row>19</xdr:row>
      <xdr:rowOff>0</xdr:rowOff>
    </xdr:from>
    <xdr:to>
      <xdr:col>4</xdr:col>
      <xdr:colOff>1362075</xdr:colOff>
      <xdr:row>19</xdr:row>
      <xdr:rowOff>180975</xdr:rowOff>
    </xdr:to>
    <xdr:sp textlink="$C$107">
      <xdr:nvSpPr>
        <xdr:cNvPr id="139" name="TextBox 147"/>
        <xdr:cNvSpPr txBox="1">
          <a:spLocks noChangeArrowheads="1"/>
        </xdr:cNvSpPr>
      </xdr:nvSpPr>
      <xdr:spPr>
        <a:xfrm>
          <a:off x="5048250" y="5715000"/>
          <a:ext cx="371475" cy="180975"/>
        </a:xfrm>
        <a:prstGeom prst="rect">
          <a:avLst/>
        </a:prstGeom>
        <a:solidFill>
          <a:srgbClr val="FFFF99"/>
        </a:solidFill>
        <a:ln w="317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fld id="{4961cbca-8cc2-4f4e-9887-3a8497470f78}" type="TxLink">
            <a:rPr lang="en-US" cap="none" sz="800" b="0" i="0" u="none" baseline="0">
              <a:latin typeface="Arial"/>
              <a:ea typeface="Arial"/>
              <a:cs typeface="Arial"/>
            </a:rPr>
            <a:t>20 min</a:t>
          </a:fld>
        </a:p>
      </xdr:txBody>
    </xdr:sp>
    <xdr:clientData/>
  </xdr:twoCellAnchor>
  <xdr:twoCellAnchor editAs="absolute">
    <xdr:from>
      <xdr:col>4</xdr:col>
      <xdr:colOff>2009775</xdr:colOff>
      <xdr:row>21</xdr:row>
      <xdr:rowOff>161925</xdr:rowOff>
    </xdr:from>
    <xdr:to>
      <xdr:col>5</xdr:col>
      <xdr:colOff>295275</xdr:colOff>
      <xdr:row>21</xdr:row>
      <xdr:rowOff>161925</xdr:rowOff>
    </xdr:to>
    <xdr:sp>
      <xdr:nvSpPr>
        <xdr:cNvPr id="140" name="Line 148"/>
        <xdr:cNvSpPr>
          <a:spLocks/>
        </xdr:cNvSpPr>
      </xdr:nvSpPr>
      <xdr:spPr>
        <a:xfrm flipH="1">
          <a:off x="6067425" y="6257925"/>
          <a:ext cx="552450" cy="0"/>
        </a:xfrm>
        <a:prstGeom prst="line">
          <a:avLst/>
        </a:prstGeom>
        <a:noFill/>
        <a:ln w="28575" cmpd="sng">
          <a:solidFill>
            <a:srgbClr val="339966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5</xdr:col>
      <xdr:colOff>19050</xdr:colOff>
      <xdr:row>15</xdr:row>
      <xdr:rowOff>19050</xdr:rowOff>
    </xdr:from>
    <xdr:to>
      <xdr:col>6</xdr:col>
      <xdr:colOff>19050</xdr:colOff>
      <xdr:row>17</xdr:row>
      <xdr:rowOff>95250</xdr:rowOff>
    </xdr:to>
    <xdr:sp>
      <xdr:nvSpPr>
        <xdr:cNvPr id="141" name="TextBox 149"/>
        <xdr:cNvSpPr txBox="1">
          <a:spLocks noChangeArrowheads="1"/>
        </xdr:cNvSpPr>
      </xdr:nvSpPr>
      <xdr:spPr>
        <a:xfrm>
          <a:off x="6343650" y="4972050"/>
          <a:ext cx="628650" cy="457200"/>
        </a:xfrm>
        <a:prstGeom prst="rect">
          <a:avLst/>
        </a:prstGeom>
        <a:noFill/>
        <a:ln w="571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vitesse de remontée au palier :</a:t>
          </a:r>
        </a:p>
      </xdr:txBody>
    </xdr:sp>
    <xdr:clientData/>
  </xdr:twoCellAnchor>
  <xdr:twoCellAnchor editAs="absolute">
    <xdr:from>
      <xdr:col>5</xdr:col>
      <xdr:colOff>28575</xdr:colOff>
      <xdr:row>17</xdr:row>
      <xdr:rowOff>76200</xdr:rowOff>
    </xdr:from>
    <xdr:to>
      <xdr:col>6</xdr:col>
      <xdr:colOff>133350</xdr:colOff>
      <xdr:row>18</xdr:row>
      <xdr:rowOff>66675</xdr:rowOff>
    </xdr:to>
    <xdr:sp textlink="$F$57">
      <xdr:nvSpPr>
        <xdr:cNvPr id="142" name="TextBox 150"/>
        <xdr:cNvSpPr txBox="1">
          <a:spLocks noChangeArrowheads="1"/>
        </xdr:cNvSpPr>
      </xdr:nvSpPr>
      <xdr:spPr>
        <a:xfrm>
          <a:off x="6353175" y="5410200"/>
          <a:ext cx="733425" cy="180975"/>
        </a:xfrm>
        <a:prstGeom prst="rect">
          <a:avLst/>
        </a:prstGeom>
        <a:solidFill>
          <a:srgbClr val="99CCFF"/>
        </a:solidFill>
        <a:ln w="57150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fld id="{2df0a19d-7e44-478f-a35e-6ead5cdd12b0}" type="TxLink">
            <a:rPr lang="en-US" cap="none" sz="800" b="0" i="0" u="none" baseline="0">
              <a:latin typeface="Arial"/>
              <a:ea typeface="Arial"/>
              <a:cs typeface="Arial"/>
            </a:rPr>
            <a:t>12.1875 m/min</a:t>
          </a:fld>
        </a:p>
      </xdr:txBody>
    </xdr:sp>
    <xdr:clientData/>
  </xdr:twoCellAnchor>
  <xdr:twoCellAnchor editAs="absolute">
    <xdr:from>
      <xdr:col>6</xdr:col>
      <xdr:colOff>152400</xdr:colOff>
      <xdr:row>9</xdr:row>
      <xdr:rowOff>123825</xdr:rowOff>
    </xdr:from>
    <xdr:to>
      <xdr:col>6</xdr:col>
      <xdr:colOff>390525</xdr:colOff>
      <xdr:row>10</xdr:row>
      <xdr:rowOff>104775</xdr:rowOff>
    </xdr:to>
    <xdr:sp>
      <xdr:nvSpPr>
        <xdr:cNvPr id="143" name="TextBox 151"/>
        <xdr:cNvSpPr txBox="1">
          <a:spLocks noChangeArrowheads="1"/>
        </xdr:cNvSpPr>
      </xdr:nvSpPr>
      <xdr:spPr>
        <a:xfrm>
          <a:off x="7105650" y="3933825"/>
          <a:ext cx="238125" cy="171450"/>
        </a:xfrm>
        <a:prstGeom prst="rect">
          <a:avLst/>
        </a:prstGeom>
        <a:solidFill>
          <a:srgbClr val="CCFFCC"/>
        </a:solidFill>
        <a:ln w="9525" cmpd="sng">
          <a:solidFill>
            <a:srgbClr val="FF66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30s</a:t>
          </a:r>
        </a:p>
      </xdr:txBody>
    </xdr:sp>
    <xdr:clientData/>
  </xdr:twoCellAnchor>
  <xdr:twoCellAnchor editAs="absolute">
    <xdr:from>
      <xdr:col>4</xdr:col>
      <xdr:colOff>1743075</xdr:colOff>
      <xdr:row>10</xdr:row>
      <xdr:rowOff>171450</xdr:rowOff>
    </xdr:from>
    <xdr:to>
      <xdr:col>4</xdr:col>
      <xdr:colOff>2047875</xdr:colOff>
      <xdr:row>11</xdr:row>
      <xdr:rowOff>142875</xdr:rowOff>
    </xdr:to>
    <xdr:sp>
      <xdr:nvSpPr>
        <xdr:cNvPr id="144" name="TextBox 152"/>
        <xdr:cNvSpPr txBox="1">
          <a:spLocks noChangeArrowheads="1"/>
        </xdr:cNvSpPr>
      </xdr:nvSpPr>
      <xdr:spPr>
        <a:xfrm>
          <a:off x="5800725" y="4171950"/>
          <a:ext cx="304800" cy="161925"/>
        </a:xfrm>
        <a:prstGeom prst="rect">
          <a:avLst/>
        </a:prstGeom>
        <a:solidFill>
          <a:srgbClr val="CCFFCC"/>
        </a:solidFill>
        <a:ln w="3175" cmpd="sng">
          <a:solidFill>
            <a:srgbClr val="FF66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palier</a:t>
          </a:r>
        </a:p>
      </xdr:txBody>
    </xdr:sp>
    <xdr:clientData/>
  </xdr:twoCellAnchor>
  <xdr:twoCellAnchor editAs="absolute">
    <xdr:from>
      <xdr:col>5</xdr:col>
      <xdr:colOff>285750</xdr:colOff>
      <xdr:row>10</xdr:row>
      <xdr:rowOff>161925</xdr:rowOff>
    </xdr:from>
    <xdr:to>
      <xdr:col>5</xdr:col>
      <xdr:colOff>581025</xdr:colOff>
      <xdr:row>11</xdr:row>
      <xdr:rowOff>133350</xdr:rowOff>
    </xdr:to>
    <xdr:sp textlink="$F$114">
      <xdr:nvSpPr>
        <xdr:cNvPr id="145" name="TextBox 153"/>
        <xdr:cNvSpPr txBox="1">
          <a:spLocks noChangeArrowheads="1"/>
        </xdr:cNvSpPr>
      </xdr:nvSpPr>
      <xdr:spPr>
        <a:xfrm>
          <a:off x="6610350" y="4162425"/>
          <a:ext cx="295275" cy="161925"/>
        </a:xfrm>
        <a:prstGeom prst="rect">
          <a:avLst/>
        </a:prstGeom>
        <a:solidFill>
          <a:srgbClr val="CCFFCC"/>
        </a:solidFill>
        <a:ln w="3175" cmpd="sng">
          <a:solidFill>
            <a:srgbClr val="FF66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fld id="{53e4a505-9155-404a-bd0e-25646549b6da}" type="TxLink">
            <a:rPr lang="en-US" cap="none" sz="800" b="0" i="0" u="none" baseline="0">
              <a:latin typeface="Arial"/>
              <a:ea typeface="Arial"/>
              <a:cs typeface="Arial"/>
            </a:rPr>
            <a:t>6 min</a:t>
          </a:fld>
        </a:p>
      </xdr:txBody>
    </xdr:sp>
    <xdr:clientData/>
  </xdr:twoCellAnchor>
  <xdr:twoCellAnchor editAs="absolute">
    <xdr:from>
      <xdr:col>4</xdr:col>
      <xdr:colOff>2066925</xdr:colOff>
      <xdr:row>10</xdr:row>
      <xdr:rowOff>161925</xdr:rowOff>
    </xdr:from>
    <xdr:to>
      <xdr:col>5</xdr:col>
      <xdr:colOff>276225</xdr:colOff>
      <xdr:row>11</xdr:row>
      <xdr:rowOff>133350</xdr:rowOff>
    </xdr:to>
    <xdr:sp textlink="$B$178">
      <xdr:nvSpPr>
        <xdr:cNvPr id="146" name="TextBox 154"/>
        <xdr:cNvSpPr txBox="1">
          <a:spLocks noChangeArrowheads="1"/>
        </xdr:cNvSpPr>
      </xdr:nvSpPr>
      <xdr:spPr>
        <a:xfrm>
          <a:off x="6124575" y="4162425"/>
          <a:ext cx="476250" cy="161925"/>
        </a:xfrm>
        <a:prstGeom prst="rect">
          <a:avLst/>
        </a:prstGeom>
        <a:solidFill>
          <a:srgbClr val="CCFFCC"/>
        </a:solidFill>
        <a:ln w="3175" cmpd="sng">
          <a:solidFill>
            <a:srgbClr val="FF66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fld id="{00891149-fd61-4236-b417-e0642f93bf88}" type="TxLink">
            <a:rPr lang="en-US" cap="none" sz="800" b="0" i="0" u="none" baseline="0">
              <a:latin typeface="Arial"/>
              <a:ea typeface="Arial"/>
              <a:cs typeface="Arial"/>
            </a:rPr>
            <a:t>2.4375 m</a:t>
          </a:fld>
        </a:p>
      </xdr:txBody>
    </xdr:sp>
    <xdr:clientData/>
  </xdr:twoCellAnchor>
  <xdr:twoCellAnchor editAs="absolute">
    <xdr:from>
      <xdr:col>5</xdr:col>
      <xdr:colOff>161925</xdr:colOff>
      <xdr:row>4</xdr:row>
      <xdr:rowOff>114300</xdr:rowOff>
    </xdr:from>
    <xdr:to>
      <xdr:col>6</xdr:col>
      <xdr:colOff>257175</xdr:colOff>
      <xdr:row>6</xdr:row>
      <xdr:rowOff>38100</xdr:rowOff>
    </xdr:to>
    <xdr:sp>
      <xdr:nvSpPr>
        <xdr:cNvPr id="147" name="TextBox 155"/>
        <xdr:cNvSpPr txBox="1">
          <a:spLocks noChangeArrowheads="1"/>
        </xdr:cNvSpPr>
      </xdr:nvSpPr>
      <xdr:spPr>
        <a:xfrm>
          <a:off x="6486525" y="2971800"/>
          <a:ext cx="723900" cy="304800"/>
        </a:xfrm>
        <a:prstGeom prst="rect">
          <a:avLst/>
        </a:prstGeom>
        <a:solidFill>
          <a:srgbClr val="CCFFCC"/>
        </a:solidFill>
        <a:ln w="317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Heure de sortie arrondie</a:t>
          </a:r>
        </a:p>
      </xdr:txBody>
    </xdr:sp>
    <xdr:clientData/>
  </xdr:twoCellAnchor>
  <xdr:twoCellAnchor editAs="absolute">
    <xdr:from>
      <xdr:col>5</xdr:col>
      <xdr:colOff>200025</xdr:colOff>
      <xdr:row>6</xdr:row>
      <xdr:rowOff>38100</xdr:rowOff>
    </xdr:from>
    <xdr:to>
      <xdr:col>6</xdr:col>
      <xdr:colOff>295275</xdr:colOff>
      <xdr:row>7</xdr:row>
      <xdr:rowOff>47625</xdr:rowOff>
    </xdr:to>
    <xdr:sp textlink="$M$105">
      <xdr:nvSpPr>
        <xdr:cNvPr id="148" name="TextBox 156"/>
        <xdr:cNvSpPr txBox="1">
          <a:spLocks noChangeArrowheads="1"/>
        </xdr:cNvSpPr>
      </xdr:nvSpPr>
      <xdr:spPr>
        <a:xfrm>
          <a:off x="6524625" y="3276600"/>
          <a:ext cx="723900" cy="200025"/>
        </a:xfrm>
        <a:prstGeom prst="rect">
          <a:avLst/>
        </a:prstGeom>
        <a:solidFill>
          <a:srgbClr val="CCFFCC"/>
        </a:solidFill>
        <a:ln w="317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fld id="{1299c48f-9312-434c-8d3a-602b90ebef98}" type="TxLink">
            <a:rPr lang="en-US" cap="none" sz="1000" b="1" i="0" u="none" baseline="0">
              <a:latin typeface="Arial"/>
              <a:ea typeface="Arial"/>
              <a:cs typeface="Arial"/>
            </a:rPr>
            <a:t>15 h 43 mn</a:t>
          </a:fld>
        </a:p>
      </xdr:txBody>
    </xdr:sp>
    <xdr:clientData/>
  </xdr:twoCellAnchor>
  <xdr:twoCellAnchor editAs="absolute">
    <xdr:from>
      <xdr:col>4</xdr:col>
      <xdr:colOff>1257300</xdr:colOff>
      <xdr:row>16</xdr:row>
      <xdr:rowOff>171450</xdr:rowOff>
    </xdr:from>
    <xdr:to>
      <xdr:col>4</xdr:col>
      <xdr:colOff>1828800</xdr:colOff>
      <xdr:row>17</xdr:row>
      <xdr:rowOff>133350</xdr:rowOff>
    </xdr:to>
    <xdr:sp textlink="$K$121">
      <xdr:nvSpPr>
        <xdr:cNvPr id="149" name="TextBox 157"/>
        <xdr:cNvSpPr txBox="1">
          <a:spLocks noChangeArrowheads="1"/>
        </xdr:cNvSpPr>
      </xdr:nvSpPr>
      <xdr:spPr>
        <a:xfrm>
          <a:off x="5314950" y="5314950"/>
          <a:ext cx="571500" cy="152400"/>
        </a:xfrm>
        <a:prstGeom prst="rect">
          <a:avLst/>
        </a:prstGeom>
        <a:solidFill>
          <a:srgbClr val="CCFFFF"/>
        </a:solidFill>
        <a:ln w="3175" cmpd="sng">
          <a:noFill/>
        </a:ln>
      </xdr:spPr>
      <xdr:txBody>
        <a:bodyPr vertOverflow="clip" wrap="square"/>
        <a:p>
          <a:pPr algn="ctr">
            <a:defRPr/>
          </a:pPr>
          <a:fld id="{20654669-2b11-43be-957e-63c452d199e5}" type="TxLink">
            <a:rPr lang="en-US" cap="none" sz="800" b="0" i="0" u="none" baseline="0">
              <a:latin typeface="Arial"/>
              <a:ea typeface="Arial"/>
              <a:cs typeface="Arial"/>
            </a:rPr>
            <a:t>1 min 28 s</a:t>
          </a:fld>
        </a:p>
      </xdr:txBody>
    </xdr:sp>
    <xdr:clientData/>
  </xdr:twoCellAnchor>
  <xdr:twoCellAnchor editAs="absolute">
    <xdr:from>
      <xdr:col>4</xdr:col>
      <xdr:colOff>1590675</xdr:colOff>
      <xdr:row>12</xdr:row>
      <xdr:rowOff>152400</xdr:rowOff>
    </xdr:from>
    <xdr:to>
      <xdr:col>4</xdr:col>
      <xdr:colOff>1866900</xdr:colOff>
      <xdr:row>15</xdr:row>
      <xdr:rowOff>38100</xdr:rowOff>
    </xdr:to>
    <xdr:sp>
      <xdr:nvSpPr>
        <xdr:cNvPr id="150" name="AutoShape 158"/>
        <xdr:cNvSpPr>
          <a:spLocks/>
        </xdr:cNvSpPr>
      </xdr:nvSpPr>
      <xdr:spPr>
        <a:xfrm rot="16349373">
          <a:off x="5648325" y="4533900"/>
          <a:ext cx="276225" cy="457200"/>
        </a:xfrm>
        <a:prstGeom prst="stripedRightArrow">
          <a:avLst/>
        </a:prstGeom>
        <a:solidFill>
          <a:srgbClr val="CCFFFF"/>
        </a:solidFill>
        <a:ln w="12700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4</xdr:col>
      <xdr:colOff>1257300</xdr:colOff>
      <xdr:row>15</xdr:row>
      <xdr:rowOff>76200</xdr:rowOff>
    </xdr:from>
    <xdr:to>
      <xdr:col>4</xdr:col>
      <xdr:colOff>1819275</xdr:colOff>
      <xdr:row>16</xdr:row>
      <xdr:rowOff>171450</xdr:rowOff>
    </xdr:to>
    <xdr:sp>
      <xdr:nvSpPr>
        <xdr:cNvPr id="151" name="TextBox 159"/>
        <xdr:cNvSpPr txBox="1">
          <a:spLocks noChangeArrowheads="1"/>
        </xdr:cNvSpPr>
      </xdr:nvSpPr>
      <xdr:spPr>
        <a:xfrm>
          <a:off x="5314950" y="5029200"/>
          <a:ext cx="561975" cy="285750"/>
        </a:xfrm>
        <a:prstGeom prst="rect">
          <a:avLst/>
        </a:prstGeom>
        <a:solidFill>
          <a:srgbClr val="CCFFFF"/>
        </a:solidFill>
        <a:ln w="317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Remontée palier</a:t>
          </a:r>
        </a:p>
      </xdr:txBody>
    </xdr:sp>
    <xdr:clientData/>
  </xdr:twoCellAnchor>
  <xdr:twoCellAnchor editAs="absolute">
    <xdr:from>
      <xdr:col>0</xdr:col>
      <xdr:colOff>190500</xdr:colOff>
      <xdr:row>8</xdr:row>
      <xdr:rowOff>133350</xdr:rowOff>
    </xdr:from>
    <xdr:to>
      <xdr:col>0</xdr:col>
      <xdr:colOff>514350</xdr:colOff>
      <xdr:row>26</xdr:row>
      <xdr:rowOff>142875</xdr:rowOff>
    </xdr:to>
    <xdr:sp textlink="$B$46">
      <xdr:nvSpPr>
        <xdr:cNvPr id="152" name="AutoShape 160"/>
        <xdr:cNvSpPr>
          <a:spLocks/>
        </xdr:cNvSpPr>
      </xdr:nvSpPr>
      <xdr:spPr>
        <a:xfrm rot="16200000">
          <a:off x="190500" y="3752850"/>
          <a:ext cx="323850" cy="3438525"/>
        </a:xfrm>
        <a:prstGeom prst="leftRightArrowCallout">
          <a:avLst>
            <a:gd name="adj1" fmla="val -3189"/>
            <a:gd name="adj2" fmla="val -46342"/>
            <a:gd name="adj3" fmla="val -5560"/>
          </a:avLst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35 m</a:t>
          </a:r>
        </a:p>
      </xdr:txBody>
    </xdr:sp>
    <xdr:clientData/>
  </xdr:twoCellAnchor>
  <xdr:twoCellAnchor editAs="absolute">
    <xdr:from>
      <xdr:col>6</xdr:col>
      <xdr:colOff>142875</xdr:colOff>
      <xdr:row>11</xdr:row>
      <xdr:rowOff>171450</xdr:rowOff>
    </xdr:from>
    <xdr:to>
      <xdr:col>6</xdr:col>
      <xdr:colOff>142875</xdr:colOff>
      <xdr:row>21</xdr:row>
      <xdr:rowOff>180975</xdr:rowOff>
    </xdr:to>
    <xdr:sp>
      <xdr:nvSpPr>
        <xdr:cNvPr id="153" name="Line 161"/>
        <xdr:cNvSpPr>
          <a:spLocks/>
        </xdr:cNvSpPr>
      </xdr:nvSpPr>
      <xdr:spPr>
        <a:xfrm>
          <a:off x="7096125" y="4362450"/>
          <a:ext cx="0" cy="1914525"/>
        </a:xfrm>
        <a:prstGeom prst="line">
          <a:avLst/>
        </a:prstGeom>
        <a:noFill/>
        <a:ln w="28575" cmpd="sng">
          <a:solidFill>
            <a:srgbClr val="339966"/>
          </a:solidFill>
          <a:prstDash val="sysDash"/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6</xdr:col>
      <xdr:colOff>19050</xdr:colOff>
      <xdr:row>16</xdr:row>
      <xdr:rowOff>114300</xdr:rowOff>
    </xdr:from>
    <xdr:to>
      <xdr:col>6</xdr:col>
      <xdr:colOff>342900</xdr:colOff>
      <xdr:row>17</xdr:row>
      <xdr:rowOff>76200</xdr:rowOff>
    </xdr:to>
    <xdr:sp textlink="$F$122">
      <xdr:nvSpPr>
        <xdr:cNvPr id="154" name="TextBox 162"/>
        <xdr:cNvSpPr txBox="1">
          <a:spLocks noChangeArrowheads="1"/>
        </xdr:cNvSpPr>
      </xdr:nvSpPr>
      <xdr:spPr>
        <a:xfrm>
          <a:off x="6972300" y="5257800"/>
          <a:ext cx="323850" cy="152400"/>
        </a:xfrm>
        <a:prstGeom prst="rect">
          <a:avLst/>
        </a:prstGeom>
        <a:solidFill>
          <a:srgbClr val="CCFFFF"/>
        </a:solidFill>
        <a:ln w="1270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fld id="{c4fe77c4-6c1c-49bb-be36-2f14ea3feb36}" type="TxLink">
            <a:rPr lang="en-US" cap="none" sz="800" b="0" i="0" u="none" baseline="0">
              <a:latin typeface="Arial"/>
              <a:ea typeface="Arial"/>
              <a:cs typeface="Arial"/>
            </a:rPr>
            <a:t>22 m</a:t>
          </a:fld>
        </a:p>
      </xdr:txBody>
    </xdr:sp>
    <xdr:clientData/>
  </xdr:twoCellAnchor>
  <xdr:twoCellAnchor editAs="absolute">
    <xdr:from>
      <xdr:col>5</xdr:col>
      <xdr:colOff>514350</xdr:colOff>
      <xdr:row>11</xdr:row>
      <xdr:rowOff>161925</xdr:rowOff>
    </xdr:from>
    <xdr:to>
      <xdr:col>6</xdr:col>
      <xdr:colOff>304800</xdr:colOff>
      <xdr:row>11</xdr:row>
      <xdr:rowOff>161925</xdr:rowOff>
    </xdr:to>
    <xdr:sp>
      <xdr:nvSpPr>
        <xdr:cNvPr id="155" name="Line 163"/>
        <xdr:cNvSpPr>
          <a:spLocks/>
        </xdr:cNvSpPr>
      </xdr:nvSpPr>
      <xdr:spPr>
        <a:xfrm flipH="1">
          <a:off x="6838950" y="4352925"/>
          <a:ext cx="419100" cy="0"/>
        </a:xfrm>
        <a:prstGeom prst="line">
          <a:avLst/>
        </a:prstGeom>
        <a:noFill/>
        <a:ln w="28575" cmpd="sng">
          <a:solidFill>
            <a:srgbClr val="339966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3</xdr:col>
      <xdr:colOff>171450</xdr:colOff>
      <xdr:row>2</xdr:row>
      <xdr:rowOff>152400</xdr:rowOff>
    </xdr:from>
    <xdr:to>
      <xdr:col>4</xdr:col>
      <xdr:colOff>257175</xdr:colOff>
      <xdr:row>5</xdr:row>
      <xdr:rowOff>9525</xdr:rowOff>
    </xdr:to>
    <xdr:sp>
      <xdr:nvSpPr>
        <xdr:cNvPr id="156" name="TextBox 164"/>
        <xdr:cNvSpPr txBox="1">
          <a:spLocks noChangeArrowheads="1"/>
        </xdr:cNvSpPr>
      </xdr:nvSpPr>
      <xdr:spPr>
        <a:xfrm>
          <a:off x="3667125" y="2628900"/>
          <a:ext cx="647700" cy="4286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Intervalle:
</a:t>
          </a:r>
        </a:p>
      </xdr:txBody>
    </xdr:sp>
    <xdr:clientData/>
  </xdr:twoCellAnchor>
  <xdr:twoCellAnchor editAs="absolute">
    <xdr:from>
      <xdr:col>3</xdr:col>
      <xdr:colOff>38100</xdr:colOff>
      <xdr:row>3</xdr:row>
      <xdr:rowOff>171450</xdr:rowOff>
    </xdr:from>
    <xdr:to>
      <xdr:col>4</xdr:col>
      <xdr:colOff>381000</xdr:colOff>
      <xdr:row>5</xdr:row>
      <xdr:rowOff>28575</xdr:rowOff>
    </xdr:to>
    <xdr:sp textlink="$M$108">
      <xdr:nvSpPr>
        <xdr:cNvPr id="157" name="AutoShape 165"/>
        <xdr:cNvSpPr>
          <a:spLocks/>
        </xdr:cNvSpPr>
      </xdr:nvSpPr>
      <xdr:spPr>
        <a:xfrm>
          <a:off x="3533775" y="2838450"/>
          <a:ext cx="904875" cy="238125"/>
        </a:xfrm>
        <a:prstGeom prst="leftRightArrowCallout">
          <a:avLst>
            <a:gd name="adj1" fmla="val -36421"/>
            <a:gd name="adj2" fmla="val -39703"/>
            <a:gd name="adj3" fmla="val -8000"/>
          </a:avLst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 h 21 mn</a:t>
          </a:r>
        </a:p>
      </xdr:txBody>
    </xdr:sp>
    <xdr:clientData/>
  </xdr:twoCellAnchor>
  <xdr:twoCellAnchor editAs="absolute">
    <xdr:from>
      <xdr:col>4</xdr:col>
      <xdr:colOff>400050</xdr:colOff>
      <xdr:row>2</xdr:row>
      <xdr:rowOff>66675</xdr:rowOff>
    </xdr:from>
    <xdr:to>
      <xdr:col>4</xdr:col>
      <xdr:colOff>1123950</xdr:colOff>
      <xdr:row>3</xdr:row>
      <xdr:rowOff>171450</xdr:rowOff>
    </xdr:to>
    <xdr:sp>
      <xdr:nvSpPr>
        <xdr:cNvPr id="158" name="TextBox 166"/>
        <xdr:cNvSpPr txBox="1">
          <a:spLocks noChangeArrowheads="1"/>
        </xdr:cNvSpPr>
      </xdr:nvSpPr>
      <xdr:spPr>
        <a:xfrm>
          <a:off x="4457700" y="2543175"/>
          <a:ext cx="723900" cy="295275"/>
        </a:xfrm>
        <a:prstGeom prst="rect">
          <a:avLst/>
        </a:prstGeom>
        <a:solidFill>
          <a:srgbClr val="CCFFCC"/>
        </a:solidFill>
        <a:ln w="317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seconde immersion</a:t>
          </a:r>
        </a:p>
      </xdr:txBody>
    </xdr:sp>
    <xdr:clientData/>
  </xdr:twoCellAnchor>
  <xdr:twoCellAnchor editAs="absolute">
    <xdr:from>
      <xdr:col>4</xdr:col>
      <xdr:colOff>457200</xdr:colOff>
      <xdr:row>4</xdr:row>
      <xdr:rowOff>9525</xdr:rowOff>
    </xdr:from>
    <xdr:to>
      <xdr:col>4</xdr:col>
      <xdr:colOff>1152525</xdr:colOff>
      <xdr:row>5</xdr:row>
      <xdr:rowOff>19050</xdr:rowOff>
    </xdr:to>
    <xdr:sp textlink="$M$106">
      <xdr:nvSpPr>
        <xdr:cNvPr id="159" name="TextBox 167"/>
        <xdr:cNvSpPr txBox="1">
          <a:spLocks noChangeArrowheads="1"/>
        </xdr:cNvSpPr>
      </xdr:nvSpPr>
      <xdr:spPr>
        <a:xfrm>
          <a:off x="4514850" y="2867025"/>
          <a:ext cx="695325" cy="200025"/>
        </a:xfrm>
        <a:prstGeom prst="rect">
          <a:avLst/>
        </a:prstGeom>
        <a:solidFill>
          <a:srgbClr val="CCFFCC"/>
        </a:solidFill>
        <a:ln w="317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fld id="{422b817b-eb2c-4191-a5ad-af4d879dec7d}" type="TxLink">
            <a:rPr lang="en-US" cap="none" sz="1000" b="0" i="0" u="none" baseline="0">
              <a:latin typeface="Arial"/>
              <a:ea typeface="Arial"/>
              <a:cs typeface="Arial"/>
            </a:rPr>
            <a:t>15 h 15 mn</a:t>
          </a:fld>
        </a:p>
      </xdr:txBody>
    </xdr:sp>
    <xdr:clientData/>
  </xdr:twoCellAnchor>
  <xdr:twoCellAnchor editAs="absolute">
    <xdr:from>
      <xdr:col>0</xdr:col>
      <xdr:colOff>1504950</xdr:colOff>
      <xdr:row>1</xdr:row>
      <xdr:rowOff>47625</xdr:rowOff>
    </xdr:from>
    <xdr:to>
      <xdr:col>0</xdr:col>
      <xdr:colOff>2019300</xdr:colOff>
      <xdr:row>2</xdr:row>
      <xdr:rowOff>95250</xdr:rowOff>
    </xdr:to>
    <xdr:sp>
      <xdr:nvSpPr>
        <xdr:cNvPr id="160" name="TextBox 168"/>
        <xdr:cNvSpPr txBox="1">
          <a:spLocks noChangeArrowheads="1"/>
        </xdr:cNvSpPr>
      </xdr:nvSpPr>
      <xdr:spPr>
        <a:xfrm>
          <a:off x="1504950" y="2333625"/>
          <a:ext cx="514350" cy="238125"/>
        </a:xfrm>
        <a:prstGeom prst="rect">
          <a:avLst/>
        </a:prstGeom>
        <a:solidFill>
          <a:srgbClr val="FFFFFF"/>
        </a:solidFill>
        <a:ln w="57150" cmpd="sng">
          <a:solidFill>
            <a:srgbClr val="CCFFFF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 abs.:</a:t>
          </a:r>
        </a:p>
      </xdr:txBody>
    </xdr:sp>
    <xdr:clientData/>
  </xdr:twoCellAnchor>
  <xdr:twoCellAnchor editAs="absolute">
    <xdr:from>
      <xdr:col>0</xdr:col>
      <xdr:colOff>1971675</xdr:colOff>
      <xdr:row>1</xdr:row>
      <xdr:rowOff>47625</xdr:rowOff>
    </xdr:from>
    <xdr:to>
      <xdr:col>1</xdr:col>
      <xdr:colOff>466725</xdr:colOff>
      <xdr:row>2</xdr:row>
      <xdr:rowOff>95250</xdr:rowOff>
    </xdr:to>
    <xdr:sp textlink="$B$38">
      <xdr:nvSpPr>
        <xdr:cNvPr id="161" name="TextBox 169"/>
        <xdr:cNvSpPr txBox="1">
          <a:spLocks noChangeArrowheads="1"/>
        </xdr:cNvSpPr>
      </xdr:nvSpPr>
      <xdr:spPr>
        <a:xfrm>
          <a:off x="1971675" y="2333625"/>
          <a:ext cx="714375" cy="238125"/>
        </a:xfrm>
        <a:prstGeom prst="rect">
          <a:avLst/>
        </a:prstGeom>
        <a:solidFill>
          <a:srgbClr val="FFFFFF"/>
        </a:solidFill>
        <a:ln w="57150" cmpd="sng">
          <a:solidFill>
            <a:srgbClr val="CC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fld id="{af76214b-e832-42aa-9ce5-84c3e332ecc9}" type="TxLink">
            <a:rPr lang="en-US" cap="none" sz="1000" b="0" i="0" u="none" baseline="0">
              <a:latin typeface="Arial"/>
              <a:ea typeface="Arial"/>
              <a:cs typeface="Arial"/>
            </a:rPr>
            <a:t>0.8125 Bar</a:t>
          </a:fld>
        </a:p>
      </xdr:txBody>
    </xdr:sp>
    <xdr:clientData/>
  </xdr:twoCellAnchor>
  <xdr:twoCellAnchor editAs="absolute">
    <xdr:from>
      <xdr:col>3</xdr:col>
      <xdr:colOff>352425</xdr:colOff>
      <xdr:row>0</xdr:row>
      <xdr:rowOff>1571625</xdr:rowOff>
    </xdr:from>
    <xdr:to>
      <xdr:col>4</xdr:col>
      <xdr:colOff>47625</xdr:colOff>
      <xdr:row>0</xdr:row>
      <xdr:rowOff>1733550</xdr:rowOff>
    </xdr:to>
    <xdr:sp textlink="$B$116">
      <xdr:nvSpPr>
        <xdr:cNvPr id="162" name="TextBox 170"/>
        <xdr:cNvSpPr txBox="1">
          <a:spLocks noChangeArrowheads="1"/>
        </xdr:cNvSpPr>
      </xdr:nvSpPr>
      <xdr:spPr>
        <a:xfrm>
          <a:off x="3848100" y="1571625"/>
          <a:ext cx="257175" cy="161925"/>
        </a:xfrm>
        <a:prstGeom prst="rect">
          <a:avLst/>
        </a:prstGeom>
        <a:solidFill>
          <a:srgbClr val="CCFFCC"/>
        </a:solidFill>
        <a:ln w="3175" cmpd="sng">
          <a:solidFill>
            <a:srgbClr val="FF66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fld id="{218ab8da-b7cc-4f6d-bbe9-bee74778c966}" type="TxLink">
            <a:rPr lang="en-US" cap="none" sz="800" b="0" i="0" u="none" baseline="0">
              <a:latin typeface="Arial"/>
              <a:ea typeface="Arial"/>
              <a:cs typeface="Arial"/>
            </a:rPr>
            <a:t>0.86</a:t>
          </a:fld>
        </a:p>
      </xdr:txBody>
    </xdr:sp>
    <xdr:clientData/>
  </xdr:twoCellAnchor>
  <xdr:twoCellAnchor editAs="absolute">
    <xdr:from>
      <xdr:col>4</xdr:col>
      <xdr:colOff>200025</xdr:colOff>
      <xdr:row>0</xdr:row>
      <xdr:rowOff>1581150</xdr:rowOff>
    </xdr:from>
    <xdr:to>
      <xdr:col>4</xdr:col>
      <xdr:colOff>495300</xdr:colOff>
      <xdr:row>0</xdr:row>
      <xdr:rowOff>1743075</xdr:rowOff>
    </xdr:to>
    <xdr:sp textlink="$C$109">
      <xdr:nvSpPr>
        <xdr:cNvPr id="163" name="TextBox 171"/>
        <xdr:cNvSpPr txBox="1">
          <a:spLocks noChangeArrowheads="1"/>
        </xdr:cNvSpPr>
      </xdr:nvSpPr>
      <xdr:spPr>
        <a:xfrm>
          <a:off x="4257675" y="1581150"/>
          <a:ext cx="295275" cy="161925"/>
        </a:xfrm>
        <a:prstGeom prst="rect">
          <a:avLst/>
        </a:prstGeom>
        <a:solidFill>
          <a:srgbClr val="CCFFCC"/>
        </a:solidFill>
        <a:ln w="3175" cmpd="sng">
          <a:solidFill>
            <a:srgbClr val="FF66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fld id="{6456960c-1086-4a11-842b-0ba560bc9fd7}" type="TxLink">
            <a:rPr lang="en-US" cap="none" sz="800" b="0" i="0" u="none" baseline="0">
              <a:latin typeface="Arial"/>
              <a:ea typeface="Arial"/>
              <a:cs typeface="Arial"/>
            </a:rPr>
            <a:t>5 min</a:t>
          </a:fld>
        </a:p>
      </xdr:txBody>
    </xdr:sp>
    <xdr:clientData/>
  </xdr:twoCellAnchor>
  <xdr:twoCellAnchor editAs="absolute">
    <xdr:from>
      <xdr:col>3</xdr:col>
      <xdr:colOff>333375</xdr:colOff>
      <xdr:row>0</xdr:row>
      <xdr:rowOff>1438275</xdr:rowOff>
    </xdr:from>
    <xdr:to>
      <xdr:col>4</xdr:col>
      <xdr:colOff>57150</xdr:colOff>
      <xdr:row>0</xdr:row>
      <xdr:rowOff>1571625</xdr:rowOff>
    </xdr:to>
    <xdr:sp>
      <xdr:nvSpPr>
        <xdr:cNvPr id="164" name="TextBox 172"/>
        <xdr:cNvSpPr txBox="1">
          <a:spLocks noChangeArrowheads="1"/>
        </xdr:cNvSpPr>
      </xdr:nvSpPr>
      <xdr:spPr>
        <a:xfrm>
          <a:off x="3829050" y="1438275"/>
          <a:ext cx="285750" cy="133350"/>
        </a:xfrm>
        <a:prstGeom prst="rect">
          <a:avLst/>
        </a:prstGeom>
        <a:solidFill>
          <a:srgbClr val="CCFFCC"/>
        </a:solidFill>
        <a:ln w="317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N2</a:t>
          </a:r>
        </a:p>
      </xdr:txBody>
    </xdr:sp>
    <xdr:clientData/>
  </xdr:twoCellAnchor>
  <xdr:twoCellAnchor editAs="absolute">
    <xdr:from>
      <xdr:col>4</xdr:col>
      <xdr:colOff>190500</xdr:colOff>
      <xdr:row>0</xdr:row>
      <xdr:rowOff>1438275</xdr:rowOff>
    </xdr:from>
    <xdr:to>
      <xdr:col>4</xdr:col>
      <xdr:colOff>514350</xdr:colOff>
      <xdr:row>0</xdr:row>
      <xdr:rowOff>1581150</xdr:rowOff>
    </xdr:to>
    <xdr:sp>
      <xdr:nvSpPr>
        <xdr:cNvPr id="165" name="TextBox 173"/>
        <xdr:cNvSpPr txBox="1">
          <a:spLocks noChangeArrowheads="1"/>
        </xdr:cNvSpPr>
      </xdr:nvSpPr>
      <xdr:spPr>
        <a:xfrm>
          <a:off x="4248150" y="1438275"/>
          <a:ext cx="323850" cy="142875"/>
        </a:xfrm>
        <a:prstGeom prst="rect">
          <a:avLst/>
        </a:prstGeom>
        <a:solidFill>
          <a:srgbClr val="CCFFCC"/>
        </a:solidFill>
        <a:ln w="317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Majo</a:t>
          </a:r>
        </a:p>
      </xdr:txBody>
    </xdr:sp>
    <xdr:clientData/>
  </xdr:twoCellAnchor>
  <xdr:twoCellAnchor editAs="absolute">
    <xdr:from>
      <xdr:col>2</xdr:col>
      <xdr:colOff>514350</xdr:colOff>
      <xdr:row>0</xdr:row>
      <xdr:rowOff>1447800</xdr:rowOff>
    </xdr:from>
    <xdr:to>
      <xdr:col>3</xdr:col>
      <xdr:colOff>238125</xdr:colOff>
      <xdr:row>0</xdr:row>
      <xdr:rowOff>1590675</xdr:rowOff>
    </xdr:to>
    <xdr:sp>
      <xdr:nvSpPr>
        <xdr:cNvPr id="166" name="TextBox 174"/>
        <xdr:cNvSpPr txBox="1">
          <a:spLocks noChangeArrowheads="1"/>
        </xdr:cNvSpPr>
      </xdr:nvSpPr>
      <xdr:spPr>
        <a:xfrm>
          <a:off x="3409950" y="1447800"/>
          <a:ext cx="323850" cy="142875"/>
        </a:xfrm>
        <a:prstGeom prst="rect">
          <a:avLst/>
        </a:prstGeom>
        <a:solidFill>
          <a:srgbClr val="CCFFCC"/>
        </a:solidFill>
        <a:ln w="317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GPS</a:t>
          </a:r>
        </a:p>
      </xdr:txBody>
    </xdr:sp>
    <xdr:clientData/>
  </xdr:twoCellAnchor>
  <xdr:twoCellAnchor>
    <xdr:from>
      <xdr:col>0</xdr:col>
      <xdr:colOff>152400</xdr:colOff>
      <xdr:row>155</xdr:row>
      <xdr:rowOff>47625</xdr:rowOff>
    </xdr:from>
    <xdr:to>
      <xdr:col>0</xdr:col>
      <xdr:colOff>533400</xdr:colOff>
      <xdr:row>157</xdr:row>
      <xdr:rowOff>47625</xdr:rowOff>
    </xdr:to>
    <xdr:sp>
      <xdr:nvSpPr>
        <xdr:cNvPr id="167" name="Oval 175"/>
        <xdr:cNvSpPr>
          <a:spLocks/>
        </xdr:cNvSpPr>
      </xdr:nvSpPr>
      <xdr:spPr>
        <a:xfrm>
          <a:off x="152400" y="32080200"/>
          <a:ext cx="381000" cy="381000"/>
        </a:xfrm>
        <a:prstGeom prst="ellipse">
          <a:avLst/>
        </a:prstGeom>
        <a:noFill/>
        <a:ln w="57150" cmpd="sng">
          <a:solidFill>
            <a:srgbClr val="09C362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longee\paspublier\plonge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urbe_secu"/>
      <sheetName val="TablesMN90"/>
      <sheetName val="plongée altitude successive"/>
      <sheetName val="Tableaux I-II"/>
      <sheetName val="plongée interrompue altitude"/>
      <sheetName val="Tableaux III-IV"/>
      <sheetName val="dessins"/>
      <sheetName val="consecutive"/>
      <sheetName val="successive"/>
      <sheetName val="palier_interrompu"/>
      <sheetName val="remontee rapide"/>
      <sheetName val="plongée altitude"/>
      <sheetName val="compartiments saturation"/>
    </sheetNames>
    <sheetDataSet>
      <sheetData sheetId="12">
        <row r="3">
          <cell r="G3" t="str">
            <v>azote</v>
          </cell>
        </row>
        <row r="4">
          <cell r="G4">
            <v>80</v>
          </cell>
        </row>
        <row r="5">
          <cell r="B5">
            <v>10</v>
          </cell>
        </row>
        <row r="9">
          <cell r="B9">
            <v>1.2000000000000002</v>
          </cell>
        </row>
        <row r="10">
          <cell r="B10">
            <v>0.5</v>
          </cell>
        </row>
        <row r="12">
          <cell r="B12">
            <v>0.4</v>
          </cell>
          <cell r="C12">
            <v>0.4</v>
          </cell>
        </row>
        <row r="14">
          <cell r="B14">
            <v>0.8000000000000002</v>
          </cell>
        </row>
        <row r="15">
          <cell r="B15">
            <v>0.5</v>
          </cell>
        </row>
        <row r="16">
          <cell r="B16">
            <v>0.4</v>
          </cell>
        </row>
        <row r="18">
          <cell r="B18">
            <v>0.5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4:M188"/>
  <sheetViews>
    <sheetView showGridLines="0" showRowColHeaders="0" tabSelected="1" workbookViewId="0" topLeftCell="A1">
      <selection activeCell="F120" activeCellId="24" sqref="B36 F35:G35 B43:C45 D44 B46 B48 F42 F45 F48:G48 F50:G50 F52:G52 F54:G54 F63 B106:C107 B109:C109 B112:C112 B113:B114 B116 F105:G105 F109 F111 F114:G114 F116:G116 F118:G118 F120:G120"/>
    </sheetView>
  </sheetViews>
  <sheetFormatPr defaultColWidth="11.421875" defaultRowHeight="15" customHeight="1"/>
  <cols>
    <col min="1" max="1" width="33.28125" style="1" customWidth="1"/>
    <col min="2" max="2" width="10.140625" style="0" customWidth="1"/>
    <col min="3" max="3" width="9.00390625" style="0" customWidth="1"/>
    <col min="4" max="4" width="8.421875" style="0" customWidth="1"/>
    <col min="5" max="5" width="34.00390625" style="1" bestFit="1" customWidth="1"/>
    <col min="6" max="6" width="9.421875" style="0" customWidth="1"/>
    <col min="7" max="16384" width="10.140625" style="0" customWidth="1"/>
  </cols>
  <sheetData>
    <row r="1" ht="180" customHeight="1"/>
    <row r="34" ht="15" customHeight="1" thickBot="1">
      <c r="F34" s="2" t="s">
        <v>0</v>
      </c>
    </row>
    <row r="35" spans="1:13" ht="15.75" customHeight="1" thickBot="1">
      <c r="A35" s="3" t="s">
        <v>1</v>
      </c>
      <c r="B35" s="4"/>
      <c r="C35" s="5"/>
      <c r="D35" s="6"/>
      <c r="F35" s="89">
        <v>9</v>
      </c>
      <c r="G35" s="90">
        <v>54</v>
      </c>
      <c r="K35" s="7">
        <f>G35*60+F35*3600</f>
        <v>35640</v>
      </c>
      <c r="L35" t="s">
        <v>2</v>
      </c>
      <c r="M35" t="str">
        <f>F35&amp;" h "&amp;G35&amp;" mn"</f>
        <v>9 h 54 mn</v>
      </c>
    </row>
    <row r="36" spans="1:12" ht="15" customHeight="1">
      <c r="A36" s="1" t="s">
        <v>3</v>
      </c>
      <c r="B36" s="88">
        <v>1500</v>
      </c>
      <c r="E36" s="1" t="s">
        <v>4</v>
      </c>
      <c r="F36" s="8">
        <f>INT(K36/3600)</f>
        <v>9</v>
      </c>
      <c r="G36" s="9">
        <f>INT(J36/60)</f>
        <v>53</v>
      </c>
      <c r="H36" s="10">
        <f>J36-G36*60</f>
        <v>22.769230769234127</v>
      </c>
      <c r="J36" s="7">
        <f>K36-F36*3600</f>
        <v>3202.769230769234</v>
      </c>
      <c r="K36" s="7">
        <f>K41+I43</f>
        <v>35602.769230769234</v>
      </c>
      <c r="L36" t="s">
        <v>5</v>
      </c>
    </row>
    <row r="37" spans="2:11" ht="15" customHeight="1" thickBot="1">
      <c r="B37" s="1"/>
      <c r="F37" s="11"/>
      <c r="G37" s="12">
        <f>H36</f>
        <v>22.769230769234127</v>
      </c>
      <c r="H37" s="13"/>
      <c r="J37" s="7"/>
      <c r="K37" s="7"/>
    </row>
    <row r="38" spans="1:11" ht="15" customHeight="1" thickBot="1">
      <c r="A38" s="1" t="s">
        <v>6</v>
      </c>
      <c r="B38" s="14">
        <f>CHOOSE(J38,1-B36/8000,1-(B36/1000)*0.1)</f>
        <v>0.8125</v>
      </c>
      <c r="C38" s="15"/>
      <c r="F38" s="11"/>
      <c r="H38" s="13"/>
      <c r="J38" s="7">
        <v>1</v>
      </c>
      <c r="K38" s="7">
        <v>1</v>
      </c>
    </row>
    <row r="39" spans="1:11" ht="15" customHeight="1" thickBot="1">
      <c r="A39" s="16" t="s">
        <v>7</v>
      </c>
      <c r="B39" s="17">
        <f>B46-(1-B38)*10</f>
        <v>33.125</v>
      </c>
      <c r="C39" s="15" t="s">
        <v>8</v>
      </c>
      <c r="F39" s="11"/>
      <c r="G39" s="11"/>
      <c r="H39" s="11"/>
      <c r="J39" s="7"/>
      <c r="K39" s="7"/>
    </row>
    <row r="40" spans="1:11" ht="15" customHeight="1" thickBot="1">
      <c r="A40" s="16" t="s">
        <v>9</v>
      </c>
      <c r="B40" s="17">
        <f>B46/B38</f>
        <v>43.07692307692308</v>
      </c>
      <c r="C40" s="15" t="s">
        <v>10</v>
      </c>
      <c r="F40" s="11"/>
      <c r="G40" s="11"/>
      <c r="H40" s="11"/>
      <c r="J40" s="7"/>
      <c r="K40" s="7"/>
    </row>
    <row r="41" spans="1:12" ht="15" customHeight="1" thickBot="1">
      <c r="A41" s="16" t="s">
        <v>11</v>
      </c>
      <c r="B41" s="17">
        <f>B46</f>
        <v>35</v>
      </c>
      <c r="C41" s="15" t="s">
        <v>12</v>
      </c>
      <c r="K41" s="7">
        <f>B43*3600+C43*60</f>
        <v>34200</v>
      </c>
      <c r="L41" t="s">
        <v>13</v>
      </c>
    </row>
    <row r="42" spans="1:11" ht="15" customHeight="1" thickBot="1">
      <c r="A42" s="1" t="str">
        <f>"Tension N2 à "&amp;B36&amp;" m:"</f>
        <v>Tension N2 à 1500 m:</v>
      </c>
      <c r="B42" s="14">
        <f>0.79*B38</f>
        <v>0.641875</v>
      </c>
      <c r="E42" s="1" t="s">
        <v>14</v>
      </c>
      <c r="F42" s="100">
        <v>24</v>
      </c>
      <c r="G42" s="18"/>
      <c r="J42" s="7"/>
      <c r="K42" s="7"/>
    </row>
    <row r="43" spans="1:9" ht="15" customHeight="1" thickBot="1">
      <c r="A43" s="1" t="s">
        <v>15</v>
      </c>
      <c r="B43" s="91">
        <v>9</v>
      </c>
      <c r="C43" s="92">
        <v>30</v>
      </c>
      <c r="D43" s="19"/>
      <c r="E43" s="20" t="s">
        <v>16</v>
      </c>
      <c r="F43" s="21">
        <f>INT(I43/60)</f>
        <v>23</v>
      </c>
      <c r="G43" s="22">
        <f>I43-F43*60</f>
        <v>22.769230769230717</v>
      </c>
      <c r="I43" s="18">
        <f>(C44*60+B44*3600+D44)+I44</f>
        <v>1402.7692307692307</v>
      </c>
    </row>
    <row r="44" spans="1:11" ht="15" customHeight="1" thickBot="1">
      <c r="A44" s="1" t="s">
        <v>17</v>
      </c>
      <c r="B44" s="93"/>
      <c r="C44" s="94">
        <v>13</v>
      </c>
      <c r="D44" s="97"/>
      <c r="E44" s="20"/>
      <c r="F44" s="21"/>
      <c r="G44" s="23"/>
      <c r="I44" s="7">
        <f>SUM(I47:I55)</f>
        <v>622.7692307692307</v>
      </c>
      <c r="K44" t="str">
        <f>B44&amp;" h "&amp;C44&amp;" mn "&amp;D44&amp;" s"</f>
        <v> h 13 mn  s</v>
      </c>
    </row>
    <row r="45" spans="1:7" ht="15" customHeight="1" thickBot="1">
      <c r="A45" s="1" t="s">
        <v>18</v>
      </c>
      <c r="B45" s="95"/>
      <c r="C45" s="96">
        <v>15</v>
      </c>
      <c r="D45" s="19"/>
      <c r="E45" s="1" t="s">
        <v>19</v>
      </c>
      <c r="F45" s="101">
        <v>11</v>
      </c>
      <c r="G45" s="24"/>
    </row>
    <row r="46" spans="1:9" ht="15" customHeight="1">
      <c r="A46" s="1" t="s">
        <v>20</v>
      </c>
      <c r="B46" s="98">
        <v>35</v>
      </c>
      <c r="C46" s="19"/>
      <c r="D46" s="19"/>
      <c r="E46" s="1" t="s">
        <v>21</v>
      </c>
      <c r="F46" s="25">
        <f>INT(I46/60)</f>
        <v>10</v>
      </c>
      <c r="G46" s="24">
        <f>I46-F46*60</f>
        <v>22.769230769230717</v>
      </c>
      <c r="I46" s="7">
        <f>SUM(I47:I57)</f>
        <v>622.7692307692307</v>
      </c>
    </row>
    <row r="47" spans="1:9" ht="15" customHeight="1">
      <c r="A47" s="16" t="s">
        <v>22</v>
      </c>
      <c r="B47" s="26">
        <f>B46/B38</f>
        <v>43.07692307692308</v>
      </c>
      <c r="C47" s="27" t="s">
        <v>23</v>
      </c>
      <c r="E47" s="1" t="s">
        <v>24</v>
      </c>
      <c r="G47" s="24">
        <f>IF(H48=3,30,"")</f>
        <v>30</v>
      </c>
      <c r="I47" s="7">
        <f>F47*60+G47</f>
        <v>30</v>
      </c>
    </row>
    <row r="48" spans="1:9" ht="15" customHeight="1" thickBot="1">
      <c r="A48" s="1" t="s">
        <v>25</v>
      </c>
      <c r="B48" s="99">
        <v>45</v>
      </c>
      <c r="C48" s="19"/>
      <c r="D48" s="19"/>
      <c r="E48" s="28" t="s">
        <v>26</v>
      </c>
      <c r="F48" s="101">
        <v>6</v>
      </c>
      <c r="G48" s="102"/>
      <c r="H48">
        <f>IF(F48&lt;&gt;"",3,"")</f>
        <v>3</v>
      </c>
      <c r="I48" s="7">
        <f>F48*60+G48</f>
        <v>360</v>
      </c>
    </row>
    <row r="49" spans="1:9" ht="15" customHeight="1" thickBot="1">
      <c r="A49" s="1" t="s">
        <v>27</v>
      </c>
      <c r="B49" s="29"/>
      <c r="C49" s="19"/>
      <c r="D49" s="19"/>
      <c r="E49" s="1" t="s">
        <v>24</v>
      </c>
      <c r="F49" s="25"/>
      <c r="G49" s="24">
        <f>IF(H50=6,30,"")</f>
        <v>30</v>
      </c>
      <c r="I49" s="7">
        <f>F49*60+G49</f>
        <v>30</v>
      </c>
    </row>
    <row r="50" spans="4:9" ht="15" customHeight="1">
      <c r="D50" s="19"/>
      <c r="E50" s="28" t="s">
        <v>28</v>
      </c>
      <c r="F50" s="101">
        <v>1</v>
      </c>
      <c r="G50" s="102"/>
      <c r="H50">
        <f>IF(F50&lt;&gt;"",6,"")</f>
        <v>6</v>
      </c>
      <c r="I50" s="7">
        <f>F50*60+G50</f>
        <v>60</v>
      </c>
    </row>
    <row r="51" spans="4:7" ht="15" customHeight="1">
      <c r="D51" s="19"/>
      <c r="E51" s="1" t="s">
        <v>29</v>
      </c>
      <c r="F51" s="25"/>
      <c r="G51" s="24">
        <f>IF(H52=9,30,"")</f>
      </c>
    </row>
    <row r="52" spans="5:9" ht="15" customHeight="1">
      <c r="E52" s="28" t="s">
        <v>30</v>
      </c>
      <c r="F52" s="103"/>
      <c r="G52" s="102"/>
      <c r="H52">
        <f>IF(F52&lt;&gt;"",9,"")</f>
      </c>
      <c r="I52" s="7">
        <f>F52*60+G52</f>
        <v>0</v>
      </c>
    </row>
    <row r="53" spans="5:7" ht="15" customHeight="1">
      <c r="E53" s="1" t="s">
        <v>29</v>
      </c>
      <c r="F53" s="25"/>
      <c r="G53" s="24">
        <f>IF(H54=12,30,"")</f>
      </c>
    </row>
    <row r="54" spans="5:9" ht="15" customHeight="1">
      <c r="E54" s="28" t="s">
        <v>31</v>
      </c>
      <c r="F54" s="103"/>
      <c r="G54" s="102"/>
      <c r="H54">
        <f>IF(F54&lt;&gt;"",12,"")</f>
      </c>
      <c r="I54" s="7">
        <f>F54*60+G54</f>
        <v>0</v>
      </c>
    </row>
    <row r="55" spans="5:11" ht="15" customHeight="1">
      <c r="E55" s="1" t="str">
        <f>"durée de la remontée au 1er palier à "&amp;F57&amp;" m/min"</f>
        <v>durée de la remontée au 1er palier à 12.1875 m/min</v>
      </c>
      <c r="F55" s="25">
        <f>INT(I55/60)</f>
        <v>2</v>
      </c>
      <c r="G55" s="30">
        <f>I55-F55*60</f>
        <v>22.769230769230774</v>
      </c>
      <c r="I55" s="7">
        <f>F56*60/F57</f>
        <v>142.76923076923077</v>
      </c>
      <c r="J55" s="31">
        <f>INT(G55)</f>
        <v>22</v>
      </c>
      <c r="K55" t="str">
        <f>F55&amp;" min "&amp;J55&amp;" s"</f>
        <v>2 min 22 s</v>
      </c>
    </row>
    <row r="56" spans="5:7" ht="15" customHeight="1">
      <c r="E56" s="1" t="s">
        <v>32</v>
      </c>
      <c r="F56" s="32">
        <f>B46-MAX(H48:H54)</f>
        <v>29</v>
      </c>
      <c r="G56" s="33"/>
    </row>
    <row r="57" spans="5:9" ht="15" customHeight="1">
      <c r="E57" s="1" t="s">
        <v>33</v>
      </c>
      <c r="F57" s="34">
        <f>15*B38/1</f>
        <v>12.1875</v>
      </c>
      <c r="I57" s="7"/>
    </row>
    <row r="63" spans="5:10" ht="15" customHeight="1">
      <c r="E63" s="1" t="s">
        <v>34</v>
      </c>
      <c r="F63" s="104" t="s">
        <v>35</v>
      </c>
      <c r="J63" t="s">
        <v>36</v>
      </c>
    </row>
    <row r="65" spans="5:6" ht="15" customHeight="1">
      <c r="E65" s="1" t="s">
        <v>37</v>
      </c>
      <c r="F65" s="35" t="str">
        <f>B108&amp;" h "&amp;C108</f>
        <v>5 h 21</v>
      </c>
    </row>
    <row r="87" ht="15" customHeight="1" thickBot="1"/>
    <row r="88" spans="7:10" ht="18.75" customHeight="1" thickBot="1">
      <c r="G88" s="36" t="s">
        <v>3</v>
      </c>
      <c r="H88" s="37">
        <f>B36</f>
        <v>1500</v>
      </c>
      <c r="J88" s="1"/>
    </row>
    <row r="89" spans="7:10" ht="45">
      <c r="G89" s="38" t="s">
        <v>38</v>
      </c>
      <c r="H89" s="39" t="s">
        <v>39</v>
      </c>
      <c r="I89" s="39" t="s">
        <v>40</v>
      </c>
      <c r="J89" s="39" t="s">
        <v>41</v>
      </c>
    </row>
    <row r="90" spans="7:10" ht="12.75">
      <c r="G90" s="40">
        <v>0</v>
      </c>
      <c r="H90" s="40">
        <f aca="true" t="shared" si="0" ref="H90:H102">G90</f>
        <v>0</v>
      </c>
      <c r="I90" s="40">
        <f aca="true" t="shared" si="1" ref="I90:I102">G90-(1-B$38)*10</f>
        <v>-1.875</v>
      </c>
      <c r="J90" s="40">
        <f aca="true" t="shared" si="2" ref="J90:J102">G90/B$38</f>
        <v>0</v>
      </c>
    </row>
    <row r="91" spans="7:10" ht="15" customHeight="1">
      <c r="G91" s="40">
        <v>5</v>
      </c>
      <c r="H91" s="40">
        <f t="shared" si="0"/>
        <v>5</v>
      </c>
      <c r="I91" s="40">
        <f t="shared" si="1"/>
        <v>3.125</v>
      </c>
      <c r="J91" s="40">
        <f t="shared" si="2"/>
        <v>6.153846153846154</v>
      </c>
    </row>
    <row r="92" spans="7:10" ht="15" customHeight="1">
      <c r="G92" s="40">
        <v>10</v>
      </c>
      <c r="H92" s="40">
        <f t="shared" si="0"/>
        <v>10</v>
      </c>
      <c r="I92" s="40">
        <f t="shared" si="1"/>
        <v>8.125</v>
      </c>
      <c r="J92" s="40">
        <f t="shared" si="2"/>
        <v>12.307692307692308</v>
      </c>
    </row>
    <row r="93" spans="7:10" ht="15" customHeight="1">
      <c r="G93" s="40">
        <v>15</v>
      </c>
      <c r="H93" s="40">
        <f t="shared" si="0"/>
        <v>15</v>
      </c>
      <c r="I93" s="40">
        <f t="shared" si="1"/>
        <v>13.125</v>
      </c>
      <c r="J93" s="40">
        <f t="shared" si="2"/>
        <v>18.46153846153846</v>
      </c>
    </row>
    <row r="94" spans="7:10" ht="15" customHeight="1">
      <c r="G94" s="40">
        <v>20</v>
      </c>
      <c r="H94" s="40">
        <f t="shared" si="0"/>
        <v>20</v>
      </c>
      <c r="I94" s="40">
        <f t="shared" si="1"/>
        <v>18.125</v>
      </c>
      <c r="J94" s="40">
        <f t="shared" si="2"/>
        <v>24.615384615384617</v>
      </c>
    </row>
    <row r="95" spans="7:10" ht="15" customHeight="1">
      <c r="G95" s="40">
        <v>25</v>
      </c>
      <c r="H95" s="40">
        <f t="shared" si="0"/>
        <v>25</v>
      </c>
      <c r="I95" s="40">
        <f t="shared" si="1"/>
        <v>23.125</v>
      </c>
      <c r="J95" s="40">
        <f t="shared" si="2"/>
        <v>30.76923076923077</v>
      </c>
    </row>
    <row r="96" spans="7:10" ht="15" customHeight="1">
      <c r="G96" s="40">
        <v>30</v>
      </c>
      <c r="H96" s="40">
        <f t="shared" si="0"/>
        <v>30</v>
      </c>
      <c r="I96" s="40">
        <f t="shared" si="1"/>
        <v>28.125</v>
      </c>
      <c r="J96" s="40">
        <f t="shared" si="2"/>
        <v>36.92307692307692</v>
      </c>
    </row>
    <row r="97" spans="7:10" ht="15" customHeight="1">
      <c r="G97" s="40">
        <v>35</v>
      </c>
      <c r="H97" s="40">
        <f t="shared" si="0"/>
        <v>35</v>
      </c>
      <c r="I97" s="40">
        <f t="shared" si="1"/>
        <v>33.125</v>
      </c>
      <c r="J97" s="40">
        <f t="shared" si="2"/>
        <v>43.07692307692308</v>
      </c>
    </row>
    <row r="98" spans="7:10" ht="15" customHeight="1">
      <c r="G98" s="40">
        <v>40</v>
      </c>
      <c r="H98" s="40">
        <f t="shared" si="0"/>
        <v>40</v>
      </c>
      <c r="I98" s="40">
        <f t="shared" si="1"/>
        <v>38.125</v>
      </c>
      <c r="J98" s="40">
        <f t="shared" si="2"/>
        <v>49.23076923076923</v>
      </c>
    </row>
    <row r="99" spans="7:10" ht="15" customHeight="1">
      <c r="G99" s="40">
        <v>45</v>
      </c>
      <c r="H99" s="40">
        <f t="shared" si="0"/>
        <v>45</v>
      </c>
      <c r="I99" s="40">
        <f t="shared" si="1"/>
        <v>43.125</v>
      </c>
      <c r="J99" s="40">
        <f t="shared" si="2"/>
        <v>55.38461538461539</v>
      </c>
    </row>
    <row r="100" spans="7:10" ht="15" customHeight="1">
      <c r="G100" s="40">
        <v>50</v>
      </c>
      <c r="H100" s="40">
        <f t="shared" si="0"/>
        <v>50</v>
      </c>
      <c r="I100" s="40">
        <f t="shared" si="1"/>
        <v>48.125</v>
      </c>
      <c r="J100" s="40">
        <f t="shared" si="2"/>
        <v>61.53846153846154</v>
      </c>
    </row>
    <row r="101" spans="7:10" ht="15" customHeight="1">
      <c r="G101" s="40">
        <v>55</v>
      </c>
      <c r="H101" s="40">
        <f t="shared" si="0"/>
        <v>55</v>
      </c>
      <c r="I101" s="40">
        <f t="shared" si="1"/>
        <v>53.125</v>
      </c>
      <c r="J101" s="40">
        <f t="shared" si="2"/>
        <v>67.6923076923077</v>
      </c>
    </row>
    <row r="102" spans="7:10" ht="15" customHeight="1">
      <c r="G102" s="40">
        <v>60</v>
      </c>
      <c r="H102" s="40">
        <f t="shared" si="0"/>
        <v>60</v>
      </c>
      <c r="I102" s="40">
        <f t="shared" si="1"/>
        <v>58.125</v>
      </c>
      <c r="J102" s="40">
        <f t="shared" si="2"/>
        <v>73.84615384615384</v>
      </c>
    </row>
    <row r="104" spans="1:6" ht="15" customHeight="1">
      <c r="A104" s="41" t="s">
        <v>42</v>
      </c>
      <c r="B104" s="42"/>
      <c r="C104" s="43"/>
      <c r="D104" s="44" t="str">
        <f>"GPS :"&amp;F63</f>
        <v>GPS :H</v>
      </c>
      <c r="F104" s="2" t="s">
        <v>0</v>
      </c>
    </row>
    <row r="105" spans="1:13" ht="15" customHeight="1" thickBot="1">
      <c r="A105" s="1" t="s">
        <v>43</v>
      </c>
      <c r="B105" s="45">
        <f>B36</f>
        <v>1500</v>
      </c>
      <c r="F105" s="110">
        <v>15</v>
      </c>
      <c r="G105" s="90">
        <v>43</v>
      </c>
      <c r="K105" s="7">
        <f>G105*60+F105*3600</f>
        <v>56580</v>
      </c>
      <c r="L105" t="s">
        <v>2</v>
      </c>
      <c r="M105" t="str">
        <f>F105&amp;" h "&amp;G105&amp;" mn"</f>
        <v>15 h 43 mn</v>
      </c>
    </row>
    <row r="106" spans="1:13" ht="15" customHeight="1" thickBot="1">
      <c r="A106" s="1" t="s">
        <v>44</v>
      </c>
      <c r="B106" s="105">
        <v>15</v>
      </c>
      <c r="C106" s="106">
        <v>15</v>
      </c>
      <c r="E106" s="1" t="s">
        <v>4</v>
      </c>
      <c r="F106" s="8">
        <f>INT(K106/3600)</f>
        <v>15</v>
      </c>
      <c r="G106" s="46">
        <f>INT(J106/60)</f>
        <v>42</v>
      </c>
      <c r="H106" s="10">
        <f>J106-G106*60</f>
        <v>58</v>
      </c>
      <c r="J106" s="7">
        <f>K106-F106*3600</f>
        <v>2578</v>
      </c>
      <c r="K106" s="7">
        <f>K107+I110</f>
        <v>56578</v>
      </c>
      <c r="L106" t="s">
        <v>5</v>
      </c>
      <c r="M106" t="str">
        <f>B106&amp;" h "&amp;C106&amp;" mn"</f>
        <v>15 h 15 mn</v>
      </c>
    </row>
    <row r="107" spans="1:12" ht="15" customHeight="1" thickBot="1">
      <c r="A107" s="1" t="s">
        <v>45</v>
      </c>
      <c r="B107" s="93"/>
      <c r="C107" s="107">
        <v>20</v>
      </c>
      <c r="G107" s="47">
        <f>H106</f>
        <v>58</v>
      </c>
      <c r="K107" s="7">
        <f>B110*3600+C110*60+D110</f>
        <v>54900</v>
      </c>
      <c r="L107" t="s">
        <v>46</v>
      </c>
    </row>
    <row r="108" spans="1:13" ht="15" customHeight="1" thickBot="1">
      <c r="A108" s="1" t="s">
        <v>47</v>
      </c>
      <c r="B108" s="48">
        <f>INT(K114/3600)</f>
        <v>5</v>
      </c>
      <c r="C108" s="49">
        <f>(K114-(B108*3600))/60</f>
        <v>21</v>
      </c>
      <c r="M108" t="str">
        <f>B108&amp;" h "&amp;C108&amp;" mn"</f>
        <v>5 h 21 mn</v>
      </c>
    </row>
    <row r="109" spans="1:6" ht="15" customHeight="1" thickBot="1">
      <c r="A109" s="1" t="s">
        <v>48</v>
      </c>
      <c r="B109" s="93"/>
      <c r="C109" s="107">
        <v>5</v>
      </c>
      <c r="E109" s="1" t="s">
        <v>49</v>
      </c>
      <c r="F109" s="103">
        <v>58</v>
      </c>
    </row>
    <row r="110" spans="1:12" ht="15" customHeight="1" thickBot="1">
      <c r="A110" s="1" t="s">
        <v>50</v>
      </c>
      <c r="B110" s="8">
        <f>INT(K113/3600)</f>
        <v>15</v>
      </c>
      <c r="C110" s="46">
        <f>INT(J113/60)</f>
        <v>15</v>
      </c>
      <c r="D110" s="10">
        <f>J113-C110*60</f>
        <v>0</v>
      </c>
      <c r="E110" s="1" t="s">
        <v>16</v>
      </c>
      <c r="F110" s="25">
        <f>INT(I110/60)</f>
        <v>27</v>
      </c>
      <c r="G110" s="24">
        <f>I110-F110*60</f>
        <v>58</v>
      </c>
      <c r="I110" s="18">
        <f>(C107*60+B107*3600)+I112</f>
        <v>1678</v>
      </c>
      <c r="L110" t="s">
        <v>51</v>
      </c>
    </row>
    <row r="111" spans="1:12" ht="15" customHeight="1" thickBot="1">
      <c r="A111" s="1" t="s">
        <v>52</v>
      </c>
      <c r="B111" s="48"/>
      <c r="C111" s="49">
        <f>K115</f>
        <v>25</v>
      </c>
      <c r="E111" s="1" t="s">
        <v>19</v>
      </c>
      <c r="F111" s="111">
        <v>9</v>
      </c>
      <c r="G111" s="24"/>
      <c r="K111" s="7">
        <f>C108*60+B108*3600</f>
        <v>19260</v>
      </c>
      <c r="L111" t="s">
        <v>53</v>
      </c>
    </row>
    <row r="112" spans="1:12" ht="15" customHeight="1" thickBot="1">
      <c r="A112" s="1" t="s">
        <v>54</v>
      </c>
      <c r="B112" s="93"/>
      <c r="C112" s="107">
        <v>25</v>
      </c>
      <c r="E112" s="1" t="s">
        <v>55</v>
      </c>
      <c r="F112" s="25">
        <f>INT(I112/60)</f>
        <v>7</v>
      </c>
      <c r="G112" s="24">
        <f>I112-F112*60</f>
        <v>58</v>
      </c>
      <c r="I112" s="7">
        <f>SUM(I113:I121)</f>
        <v>478</v>
      </c>
      <c r="K112" s="7">
        <f>K35</f>
        <v>35640</v>
      </c>
      <c r="L112" t="s">
        <v>56</v>
      </c>
    </row>
    <row r="113" spans="1:12" ht="15" customHeight="1">
      <c r="A113" s="1" t="s">
        <v>57</v>
      </c>
      <c r="B113" s="108">
        <v>25</v>
      </c>
      <c r="C113" s="19" t="s">
        <v>58</v>
      </c>
      <c r="E113" s="1" t="s">
        <v>59</v>
      </c>
      <c r="G113" s="24">
        <f>IF(H114=3,30,"")</f>
        <v>30</v>
      </c>
      <c r="I113" s="7">
        <f>F113*60+G113</f>
        <v>30</v>
      </c>
      <c r="J113" s="7">
        <f>K113-B110*3600</f>
        <v>900</v>
      </c>
      <c r="K113" s="7">
        <f>K112+K111</f>
        <v>54900</v>
      </c>
      <c r="L113" t="s">
        <v>60</v>
      </c>
    </row>
    <row r="114" spans="1:12" ht="15" customHeight="1">
      <c r="A114" s="1" t="s">
        <v>25</v>
      </c>
      <c r="B114" s="108">
        <v>32</v>
      </c>
      <c r="C114" s="19" t="s">
        <v>58</v>
      </c>
      <c r="E114" s="28" t="s">
        <v>26</v>
      </c>
      <c r="F114" s="111">
        <v>6</v>
      </c>
      <c r="G114" s="102"/>
      <c r="H114">
        <f>IF(F114&lt;&gt;"",3,"")</f>
        <v>3</v>
      </c>
      <c r="I114" s="7">
        <f>F114*60+G114</f>
        <v>360</v>
      </c>
      <c r="K114" s="7">
        <f>(B106*3600+C106*60)-(F35*3600+G35*60)</f>
        <v>19260</v>
      </c>
      <c r="L114" t="s">
        <v>47</v>
      </c>
    </row>
    <row r="115" spans="1:12" ht="15" customHeight="1">
      <c r="A115" s="16" t="s">
        <v>22</v>
      </c>
      <c r="B115" s="26">
        <f>B113/B38</f>
        <v>30.76923076923077</v>
      </c>
      <c r="C115" s="27" t="s">
        <v>23</v>
      </c>
      <c r="E115" s="1" t="s">
        <v>59</v>
      </c>
      <c r="F115" s="25"/>
      <c r="G115" s="24">
        <f>IF(H116=9,30,"")</f>
      </c>
      <c r="I115" s="7"/>
      <c r="K115" s="50">
        <f>B107*60+C107+B109*60+C109</f>
        <v>25</v>
      </c>
      <c r="L115" t="s">
        <v>61</v>
      </c>
    </row>
    <row r="116" spans="1:9" ht="15" customHeight="1">
      <c r="A116" s="1" t="s">
        <v>62</v>
      </c>
      <c r="B116" s="109">
        <v>0.86</v>
      </c>
      <c r="E116" s="28" t="s">
        <v>28</v>
      </c>
      <c r="F116" s="103"/>
      <c r="G116" s="102"/>
      <c r="H116">
        <f>IF(F116&lt;&gt;"",6,"")</f>
      </c>
      <c r="I116" s="7">
        <f>F116*60+G116</f>
        <v>0</v>
      </c>
    </row>
    <row r="117" spans="5:7" ht="15" customHeight="1">
      <c r="E117" s="1" t="s">
        <v>29</v>
      </c>
      <c r="F117" s="25"/>
      <c r="G117" s="24">
        <f>IF(H118=9,30,"")</f>
      </c>
    </row>
    <row r="118" spans="5:9" ht="15" customHeight="1">
      <c r="E118" s="28" t="s">
        <v>30</v>
      </c>
      <c r="F118" s="103"/>
      <c r="G118" s="102"/>
      <c r="H118">
        <f>IF(F118&lt;&gt;"",9,"")</f>
      </c>
      <c r="I118" s="7">
        <f>F118*60+G118</f>
        <v>0</v>
      </c>
    </row>
    <row r="119" spans="5:7" ht="15" customHeight="1">
      <c r="E119" s="1" t="s">
        <v>29</v>
      </c>
      <c r="F119" s="25"/>
      <c r="G119" s="24">
        <f>IF(H120=12,30,"")</f>
      </c>
    </row>
    <row r="120" spans="5:9" ht="15" customHeight="1">
      <c r="E120" s="28" t="s">
        <v>31</v>
      </c>
      <c r="F120" s="103"/>
      <c r="G120" s="102"/>
      <c r="H120">
        <f>IF(F120&lt;&gt;"",12,"")</f>
      </c>
      <c r="I120" s="7">
        <f>F120*60+G120</f>
        <v>0</v>
      </c>
    </row>
    <row r="121" spans="5:11" ht="15" customHeight="1">
      <c r="E121" s="1" t="s">
        <v>63</v>
      </c>
      <c r="F121" s="25">
        <f>INT(I121/60)</f>
        <v>1</v>
      </c>
      <c r="G121" s="24">
        <f>I121-F121*60</f>
        <v>28</v>
      </c>
      <c r="I121" s="7">
        <f>F122*4</f>
        <v>88</v>
      </c>
      <c r="K121" t="str">
        <f>F121&amp;" min "&amp;G121&amp;" s"</f>
        <v>1 min 28 s</v>
      </c>
    </row>
    <row r="122" spans="5:7" ht="15" customHeight="1">
      <c r="E122" s="1" t="s">
        <v>32</v>
      </c>
      <c r="F122" s="32">
        <f>B113-MAX(H114:H120)</f>
        <v>22</v>
      </c>
      <c r="G122" s="33"/>
    </row>
    <row r="171" ht="13.5" thickBot="1"/>
    <row r="172" spans="2:3" ht="40.5" customHeight="1" thickBot="1">
      <c r="B172" s="51" t="s">
        <v>64</v>
      </c>
      <c r="C172" s="52" t="s">
        <v>65</v>
      </c>
    </row>
    <row r="173" spans="2:8" ht="15" customHeight="1" thickBot="1">
      <c r="B173" s="53"/>
      <c r="C173" s="54">
        <f>B36</f>
        <v>1500</v>
      </c>
      <c r="E173" s="36" t="s">
        <v>3</v>
      </c>
      <c r="F173" s="37">
        <f>C173</f>
        <v>1500</v>
      </c>
      <c r="H173" s="1"/>
    </row>
    <row r="174" spans="1:8" ht="51" customHeight="1">
      <c r="A174" s="55" t="str">
        <f>A38</f>
        <v>pression absolue alt</v>
      </c>
      <c r="B174" s="56">
        <v>1</v>
      </c>
      <c r="C174" s="57">
        <f>B38</f>
        <v>0.8125</v>
      </c>
      <c r="E174" s="58" t="s">
        <v>38</v>
      </c>
      <c r="F174" s="39" t="s">
        <v>39</v>
      </c>
      <c r="G174" s="39" t="s">
        <v>40</v>
      </c>
      <c r="H174" s="39" t="s">
        <v>41</v>
      </c>
    </row>
    <row r="175" spans="1:8" ht="15" customHeight="1">
      <c r="A175" s="59" t="str">
        <f>A46</f>
        <v>profondeur maximum</v>
      </c>
      <c r="B175" s="60">
        <f>B46</f>
        <v>35</v>
      </c>
      <c r="C175" s="45">
        <f>B175/B$38</f>
        <v>43.07692307692308</v>
      </c>
      <c r="D175" s="61"/>
      <c r="E175" s="62">
        <f aca="true" t="shared" si="3" ref="E175:E181">B175</f>
        <v>35</v>
      </c>
      <c r="F175" s="40">
        <f aca="true" t="shared" si="4" ref="F175:F181">E175</f>
        <v>35</v>
      </c>
      <c r="G175" s="40">
        <f aca="true" t="shared" si="5" ref="G175:G181">E175-(1-B$38)*10</f>
        <v>33.125</v>
      </c>
      <c r="H175" s="40">
        <f aca="true" t="shared" si="6" ref="H175:H181">E175/B$38</f>
        <v>43.07692307692308</v>
      </c>
    </row>
    <row r="176" spans="1:8" ht="15" customHeight="1">
      <c r="A176" s="59" t="str">
        <f>A48</f>
        <v>profondeur max choisie dans la table</v>
      </c>
      <c r="B176" s="60">
        <f>B48</f>
        <v>45</v>
      </c>
      <c r="C176" s="45">
        <f>B176/B$38</f>
        <v>55.38461538461539</v>
      </c>
      <c r="D176" s="63"/>
      <c r="E176" s="64">
        <f t="shared" si="3"/>
        <v>45</v>
      </c>
      <c r="F176" s="40">
        <f t="shared" si="4"/>
        <v>45</v>
      </c>
      <c r="G176" s="40">
        <f t="shared" si="5"/>
        <v>43.125</v>
      </c>
      <c r="H176" s="40">
        <f t="shared" si="6"/>
        <v>55.38461538461539</v>
      </c>
    </row>
    <row r="177" spans="1:8" ht="15" customHeight="1" thickBot="1">
      <c r="A177" s="65" t="s">
        <v>66</v>
      </c>
      <c r="B177" s="66">
        <f>B175/2</f>
        <v>17.5</v>
      </c>
      <c r="C177" s="67"/>
      <c r="D177" s="63"/>
      <c r="E177" s="64">
        <f t="shared" si="3"/>
        <v>17.5</v>
      </c>
      <c r="F177" s="68">
        <f t="shared" si="4"/>
        <v>17.5</v>
      </c>
      <c r="G177" s="68">
        <f t="shared" si="5"/>
        <v>15.625</v>
      </c>
      <c r="H177" s="68">
        <f t="shared" si="6"/>
        <v>21.53846153846154</v>
      </c>
    </row>
    <row r="178" spans="1:8" ht="15" customHeight="1">
      <c r="A178" s="69" t="s">
        <v>67</v>
      </c>
      <c r="B178" s="70">
        <f>3*C$174</f>
        <v>2.4375</v>
      </c>
      <c r="C178" s="71"/>
      <c r="D178" s="72"/>
      <c r="E178" s="73">
        <f t="shared" si="3"/>
        <v>2.4375</v>
      </c>
      <c r="F178" s="74">
        <f t="shared" si="4"/>
        <v>2.4375</v>
      </c>
      <c r="G178" s="74">
        <f t="shared" si="5"/>
        <v>0.5625</v>
      </c>
      <c r="H178" s="75">
        <f t="shared" si="6"/>
        <v>3</v>
      </c>
    </row>
    <row r="179" spans="1:8" ht="15" customHeight="1">
      <c r="A179" s="76" t="s">
        <v>28</v>
      </c>
      <c r="B179" s="77">
        <f>6*C$174</f>
        <v>4.875</v>
      </c>
      <c r="C179" s="45"/>
      <c r="D179" s="63"/>
      <c r="E179" s="78">
        <f t="shared" si="3"/>
        <v>4.875</v>
      </c>
      <c r="F179" s="40">
        <f t="shared" si="4"/>
        <v>4.875</v>
      </c>
      <c r="G179" s="40">
        <f t="shared" si="5"/>
        <v>3</v>
      </c>
      <c r="H179" s="79">
        <f t="shared" si="6"/>
        <v>6</v>
      </c>
    </row>
    <row r="180" spans="1:8" ht="15" customHeight="1">
      <c r="A180" s="76" t="s">
        <v>30</v>
      </c>
      <c r="B180" s="77">
        <f>9*C$174</f>
        <v>7.3125</v>
      </c>
      <c r="C180" s="45"/>
      <c r="D180" s="63"/>
      <c r="E180" s="78">
        <f t="shared" si="3"/>
        <v>7.3125</v>
      </c>
      <c r="F180" s="40">
        <f t="shared" si="4"/>
        <v>7.3125</v>
      </c>
      <c r="G180" s="40">
        <f t="shared" si="5"/>
        <v>5.4375</v>
      </c>
      <c r="H180" s="79">
        <f t="shared" si="6"/>
        <v>9</v>
      </c>
    </row>
    <row r="181" spans="1:8" ht="15" customHeight="1" thickBot="1">
      <c r="A181" s="80" t="s">
        <v>31</v>
      </c>
      <c r="B181" s="81">
        <f>12*C$174</f>
        <v>9.75</v>
      </c>
      <c r="C181" s="82"/>
      <c r="D181" s="83"/>
      <c r="E181" s="84">
        <f t="shared" si="3"/>
        <v>9.75</v>
      </c>
      <c r="F181" s="85">
        <f t="shared" si="4"/>
        <v>9.75</v>
      </c>
      <c r="G181" s="85">
        <f t="shared" si="5"/>
        <v>7.875</v>
      </c>
      <c r="H181" s="86">
        <f t="shared" si="6"/>
        <v>12</v>
      </c>
    </row>
    <row r="182" spans="2:3" ht="15" customHeight="1">
      <c r="B182" s="87"/>
      <c r="C182" s="87"/>
    </row>
    <row r="183" spans="2:5" ht="15" customHeight="1">
      <c r="B183" s="87"/>
      <c r="C183" s="87"/>
      <c r="E183"/>
    </row>
    <row r="184" ht="15" customHeight="1">
      <c r="E184"/>
    </row>
    <row r="185" ht="15" customHeight="1">
      <c r="E185"/>
    </row>
    <row r="186" ht="15" customHeight="1">
      <c r="E186"/>
    </row>
    <row r="187" ht="15" customHeight="1">
      <c r="E187"/>
    </row>
    <row r="188" ht="15" customHeight="1">
      <c r="E188"/>
    </row>
  </sheetData>
  <sheetProtection password="CC7D" sheet="1"/>
  <printOptions/>
  <pageMargins left="0.75" right="0.75" top="1" bottom="1" header="0.4921259845" footer="0.4921259845"/>
  <pageSetup horizontalDpi="360" verticalDpi="36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kalinine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BOREL</dc:creator>
  <cp:keywords/>
  <dc:description/>
  <cp:lastModifiedBy>BOREL</cp:lastModifiedBy>
  <dcterms:created xsi:type="dcterms:W3CDTF">2002-05-01T16:00:35Z</dcterms:created>
  <dcterms:modified xsi:type="dcterms:W3CDTF">2002-05-01T16:03:56Z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