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5" windowWidth="18780" windowHeight="12915" activeTab="0"/>
  </bookViews>
  <sheets>
    <sheet name="plongée melange" sheetId="1" r:id="rId1"/>
  </sheets>
  <externalReferences>
    <externalReference r:id="rId4"/>
  </externalReferences>
  <definedNames>
    <definedName name="altitude">'plongée melange'!$X$24</definedName>
    <definedName name="HTML_CodePage" hidden="1">1252</definedName>
    <definedName name="HTML_Control" localSheetId="0" hidden="1">{"'Feuil1'!$A$1:$AW$57"}</definedName>
    <definedName name="HTML_Control" hidden="1">{"'Feuil1'!$A$1:$AW$57"}</definedName>
    <definedName name="HTML_Description" hidden="1">""</definedName>
    <definedName name="HTML_Email" hidden="1">""</definedName>
    <definedName name="HTML_Header" hidden="1">"Plongées simples"</definedName>
    <definedName name="HTML_LastUpdate" hidden="1">"23/01/98"</definedName>
    <definedName name="HTML_LineAfter" hidden="1">FALSE</definedName>
    <definedName name="HTML_LineBefore" hidden="1">FALSE</definedName>
    <definedName name="HTML_Name" hidden="1">"Maurice"</definedName>
    <definedName name="HTML_OBDlg2" hidden="1">TRUE</definedName>
    <definedName name="HTML_OBDlg4" hidden="1">TRUE</definedName>
    <definedName name="HTML_OS" hidden="1">0</definedName>
    <definedName name="HTML_PathFile" hidden="1">"C:\0\mn90simp"</definedName>
    <definedName name="HTML_Title" hidden="1">"MN90"</definedName>
    <definedName name="HTMP_Control2" localSheetId="0" hidden="1">{"'Feuil1'!$A$1:$AW$57"}</definedName>
    <definedName name="HTMP_Control2" hidden="1">{"'Feuil1'!$A$1:$AW$57"}</definedName>
    <definedName name="profondeur2">'plongée melange'!$X$23</definedName>
    <definedName name="profondeurnitrox">'plongée melange'!$X$23</definedName>
  </definedNames>
  <calcPr fullCalcOnLoad="1"/>
</workbook>
</file>

<file path=xl/comments1.xml><?xml version="1.0" encoding="utf-8"?>
<comments xmlns="http://schemas.openxmlformats.org/spreadsheetml/2006/main">
  <authors>
    <author>BOREL</author>
  </authors>
  <commentList>
    <comment ref="J52" authorId="0">
      <text>
        <r>
          <rPr>
            <b/>
            <sz val="8"/>
            <rFont val="Tahoma"/>
            <family val="0"/>
          </rPr>
          <t>BOREL:</t>
        </r>
        <r>
          <rPr>
            <sz val="8"/>
            <rFont val="Tahoma"/>
            <family val="0"/>
          </rPr>
          <t xml:space="preserve">
choix formule pour calc P absolue</t>
        </r>
      </text>
    </comment>
  </commentList>
</comments>
</file>

<file path=xl/sharedStrings.xml><?xml version="1.0" encoding="utf-8"?>
<sst xmlns="http://schemas.openxmlformats.org/spreadsheetml/2006/main" count="67" uniqueCount="61">
  <si>
    <t>Plongée Nitrox aide aux calculs:</t>
  </si>
  <si>
    <t>Pp du mélange:</t>
  </si>
  <si>
    <t>Utilisez les ascenseurs</t>
  </si>
  <si>
    <t>surface (à l'alt)</t>
  </si>
  <si>
    <t>fond (à l'alt)</t>
  </si>
  <si>
    <t>% Oxygène mélange:</t>
  </si>
  <si>
    <t>%</t>
  </si>
  <si>
    <t>Pp O2</t>
  </si>
  <si>
    <t>Bars</t>
  </si>
  <si>
    <t>formule</t>
  </si>
  <si>
    <t>% N2:</t>
  </si>
  <si>
    <t>Pp N2</t>
  </si>
  <si>
    <t>Millibars</t>
  </si>
  <si>
    <t>Mm.Hg</t>
  </si>
  <si>
    <t>Altitude:</t>
  </si>
  <si>
    <t>atm</t>
  </si>
  <si>
    <t>Pression Abs. Surface</t>
  </si>
  <si>
    <t>profondeur:</t>
  </si>
  <si>
    <t>P.Abs.fictive:</t>
  </si>
  <si>
    <t>P.Abs.réelle:</t>
  </si>
  <si>
    <t>profondeur d'entrée dans la table:</t>
  </si>
  <si>
    <t>m (profondeur équivalente)</t>
  </si>
  <si>
    <t>composition air ext:</t>
  </si>
  <si>
    <t>N2</t>
  </si>
  <si>
    <t xml:space="preserve"> </t>
  </si>
  <si>
    <t>à altitude mer</t>
  </si>
  <si>
    <t>(arrondir au m supérieur):</t>
  </si>
  <si>
    <t>O2</t>
  </si>
  <si>
    <t>heure de sortie arrondie:</t>
  </si>
  <si>
    <t>paramètres de la plongée Nitrox:</t>
  </si>
  <si>
    <t>h arrondie</t>
  </si>
  <si>
    <t>heure de sortie calculée:</t>
  </si>
  <si>
    <t>h calc</t>
  </si>
  <si>
    <t>% O2</t>
  </si>
  <si>
    <t>P.abs equivalente:</t>
  </si>
  <si>
    <t>Profondeur calculée pour entrer dans la table:</t>
  </si>
  <si>
    <t>h immersion</t>
  </si>
  <si>
    <t xml:space="preserve"> heure d'immersion plongée 1:</t>
  </si>
  <si>
    <t>Durée totale de la plongée (arrondie):</t>
  </si>
  <si>
    <t>durée :</t>
  </si>
  <si>
    <t>Durée totale de la plongée:</t>
  </si>
  <si>
    <t>durée choisie dans la table:</t>
  </si>
  <si>
    <t>profondeur maximum</t>
  </si>
  <si>
    <t>DTR table (durée totale de la remontée)</t>
  </si>
  <si>
    <t>DTR calculée réelle depuis incident</t>
  </si>
  <si>
    <t>P.Abs.fictive ou P abs équiv :</t>
  </si>
  <si>
    <t>millibars</t>
  </si>
  <si>
    <t>tps remontée entre paliers (6m mn)</t>
  </si>
  <si>
    <t>profondeur equiv. choisie dans la table</t>
  </si>
  <si>
    <t>palier 3 m</t>
  </si>
  <si>
    <t>type de profondimètre:</t>
  </si>
  <si>
    <t>palier 6 m</t>
  </si>
  <si>
    <t>tps remontée entre paliers</t>
  </si>
  <si>
    <t>palier 9 m</t>
  </si>
  <si>
    <t>palier 12 m</t>
  </si>
  <si>
    <t>Longueur de la remontée</t>
  </si>
  <si>
    <t>vitesse remontée:</t>
  </si>
  <si>
    <t>GPS (groupe de plongée successive</t>
  </si>
  <si>
    <t>K</t>
  </si>
  <si>
    <t xml:space="preserve">    </t>
  </si>
  <si>
    <t>Intervalle:</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</si>
</sst>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General\ &quot;b&quot;"/>
    <numFmt numFmtId="173" formatCode="General\ &quot;p cent&quot;"/>
    <numFmt numFmtId="174" formatCode="_-* #,##0.000\ _F_-;\-* #,##0.000\ _F_-;_-* &quot;-&quot;??\ _F_-;_-@_-"/>
    <numFmt numFmtId="175" formatCode="_-* #,##0.0000\ _F_-;\-* #,##0.0000\ _F_-;_-* &quot;-&quot;??\ _F_-;_-@_-"/>
    <numFmt numFmtId="176" formatCode="_-* #,##0.0\ _F_-;\-* #,##0.0\ _F_-;_-* &quot;-&quot;??\ _F_-;_-@_-"/>
    <numFmt numFmtId="177" formatCode="_-* #,##0\ _F_-;\-* #,##0\ _F_-;_-* &quot;-&quot;??\ _F_-;_-@_-"/>
    <numFmt numFmtId="178" formatCode="#,##0.0"/>
    <numFmt numFmtId="179" formatCode="0.0_ ;[Red]\-0.0\ "/>
    <numFmt numFmtId="180" formatCode="General\ &quot;s&quot;"/>
    <numFmt numFmtId="181" formatCode="General\ &quot;h&quot;"/>
    <numFmt numFmtId="182" formatCode="General\ &quot;min&quot;"/>
    <numFmt numFmtId="183" formatCode="General\ &quot;m&quot;"/>
    <numFmt numFmtId="184" formatCode="General\ &quot;m par min (maxi 17)&quot;"/>
    <numFmt numFmtId="185" formatCode="&quot;et&quot;\ General\ &quot;s&quot;"/>
    <numFmt numFmtId="186" formatCode="General\ &quot;Bar&quot;"/>
    <numFmt numFmtId="187" formatCode="General\ &quot;m/min&quot;"/>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General\ &quot;%&quot;"/>
  </numFmts>
  <fonts count="18">
    <font>
      <sz val="10"/>
      <name val="Arial"/>
      <family val="0"/>
    </font>
    <font>
      <u val="single"/>
      <sz val="10"/>
      <color indexed="12"/>
      <name val="Arial"/>
      <family val="0"/>
    </font>
    <font>
      <u val="single"/>
      <sz val="10"/>
      <color indexed="36"/>
      <name val="Arial"/>
      <family val="0"/>
    </font>
    <font>
      <b/>
      <sz val="14"/>
      <name val="Arial"/>
      <family val="2"/>
    </font>
    <font>
      <sz val="10"/>
      <color indexed="10"/>
      <name val="Arial"/>
      <family val="2"/>
    </font>
    <font>
      <sz val="8"/>
      <name val="Arial"/>
      <family val="2"/>
    </font>
    <font>
      <b/>
      <sz val="10"/>
      <name val="Arial"/>
      <family val="2"/>
    </font>
    <font>
      <sz val="10"/>
      <color indexed="12"/>
      <name val="Arial"/>
      <family val="2"/>
    </font>
    <font>
      <b/>
      <sz val="10"/>
      <color indexed="8"/>
      <name val="Arial"/>
      <family val="2"/>
    </font>
    <font>
      <b/>
      <u val="single"/>
      <sz val="10"/>
      <name val="Arial"/>
      <family val="2"/>
    </font>
    <font>
      <b/>
      <sz val="12"/>
      <color indexed="12"/>
      <name val="Arial"/>
      <family val="2"/>
    </font>
    <font>
      <sz val="8"/>
      <name val="Tahoma"/>
      <family val="2"/>
    </font>
    <font>
      <b/>
      <sz val="8"/>
      <name val="Tahoma"/>
      <family val="0"/>
    </font>
    <font>
      <sz val="16"/>
      <name val="Arial"/>
      <family val="2"/>
    </font>
    <font>
      <b/>
      <sz val="8"/>
      <color indexed="8"/>
      <name val="Arial"/>
      <family val="2"/>
    </font>
    <font>
      <b/>
      <sz val="8"/>
      <name val="Arial"/>
      <family val="2"/>
    </font>
    <font>
      <sz val="8"/>
      <color indexed="8"/>
      <name val="Arial"/>
      <family val="2"/>
    </font>
    <font>
      <sz val="8"/>
      <color indexed="10"/>
      <name val="Arial"/>
      <family val="2"/>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righ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4" fillId="0" borderId="0" xfId="0" applyFont="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2" borderId="0" xfId="0" applyFill="1" applyAlignment="1">
      <alignment/>
    </xf>
    <xf numFmtId="197" fontId="0" fillId="2" borderId="5" xfId="0" applyNumberFormat="1" applyFill="1" applyBorder="1" applyAlignment="1" applyProtection="1">
      <alignment/>
      <protection locked="0"/>
    </xf>
    <xf numFmtId="0" fontId="0" fillId="0" borderId="6" xfId="0" applyBorder="1" applyAlignment="1">
      <alignment/>
    </xf>
    <xf numFmtId="195" fontId="0" fillId="0" borderId="7" xfId="0" applyNumberFormat="1" applyBorder="1" applyAlignment="1">
      <alignment horizontal="center"/>
    </xf>
    <xf numFmtId="195" fontId="0" fillId="0" borderId="8" xfId="0" applyNumberFormat="1" applyBorder="1" applyAlignment="1">
      <alignment horizontal="center"/>
    </xf>
    <xf numFmtId="0" fontId="0" fillId="0" borderId="9" xfId="0" applyBorder="1" applyAlignment="1">
      <alignment/>
    </xf>
    <xf numFmtId="195" fontId="0" fillId="0" borderId="10" xfId="0" applyNumberFormat="1" applyBorder="1" applyAlignment="1">
      <alignment horizontal="center"/>
    </xf>
    <xf numFmtId="195" fontId="0" fillId="0" borderId="11" xfId="0" applyNumberFormat="1" applyBorder="1" applyAlignment="1">
      <alignment horizontal="center"/>
    </xf>
    <xf numFmtId="0" fontId="0" fillId="3" borderId="0" xfId="0" applyFill="1" applyAlignment="1">
      <alignment/>
    </xf>
    <xf numFmtId="0" fontId="0" fillId="2" borderId="5" xfId="0" applyFill="1" applyBorder="1" applyAlignment="1" applyProtection="1">
      <alignment/>
      <protection locked="0"/>
    </xf>
    <xf numFmtId="195" fontId="0" fillId="0" borderId="5" xfId="0" applyNumberFormat="1" applyBorder="1" applyAlignment="1">
      <alignment/>
    </xf>
    <xf numFmtId="0" fontId="0" fillId="4" borderId="0" xfId="0" applyFill="1" applyAlignment="1">
      <alignment/>
    </xf>
    <xf numFmtId="196" fontId="3" fillId="4" borderId="5" xfId="0" applyNumberFormat="1" applyFont="1" applyFill="1" applyBorder="1" applyAlignment="1">
      <alignment/>
    </xf>
    <xf numFmtId="0" fontId="0" fillId="0" borderId="5" xfId="0" applyFill="1" applyBorder="1" applyAlignment="1" applyProtection="1">
      <alignment/>
      <protection locked="0"/>
    </xf>
    <xf numFmtId="183" fontId="0" fillId="0" borderId="0" xfId="0" applyNumberFormat="1" applyAlignment="1">
      <alignment/>
    </xf>
    <xf numFmtId="183" fontId="0" fillId="2" borderId="5" xfId="0" applyNumberFormat="1" applyFill="1" applyBorder="1" applyAlignment="1">
      <alignment/>
    </xf>
    <xf numFmtId="0" fontId="0" fillId="4" borderId="0" xfId="0" applyFill="1" applyAlignment="1">
      <alignment horizontal="right"/>
    </xf>
    <xf numFmtId="1" fontId="0" fillId="0" borderId="5" xfId="0" applyNumberFormat="1" applyBorder="1" applyAlignment="1">
      <alignment/>
    </xf>
    <xf numFmtId="183" fontId="0" fillId="0" borderId="5" xfId="0" applyNumberFormat="1" applyBorder="1" applyAlignment="1">
      <alignment/>
    </xf>
    <xf numFmtId="0" fontId="0" fillId="4" borderId="0" xfId="0" applyFill="1" applyBorder="1" applyAlignment="1">
      <alignment horizontal="right"/>
    </xf>
    <xf numFmtId="0" fontId="5" fillId="4" borderId="0" xfId="0" applyFont="1" applyFill="1" applyAlignment="1">
      <alignment/>
    </xf>
    <xf numFmtId="0" fontId="0" fillId="4" borderId="0" xfId="0" applyFill="1" applyAlignment="1">
      <alignment horizontal="center"/>
    </xf>
    <xf numFmtId="0" fontId="0" fillId="4" borderId="0" xfId="0" applyFill="1" applyAlignment="1">
      <alignment horizontal="left"/>
    </xf>
    <xf numFmtId="0" fontId="0" fillId="0" borderId="0" xfId="0" applyAlignment="1">
      <alignment horizontal="left"/>
    </xf>
    <xf numFmtId="0" fontId="3" fillId="0" borderId="1" xfId="0" applyFont="1" applyBorder="1" applyAlignment="1">
      <alignment horizontal="left"/>
    </xf>
    <xf numFmtId="0" fontId="0" fillId="0" borderId="12" xfId="0" applyBorder="1" applyAlignment="1">
      <alignment/>
    </xf>
    <xf numFmtId="180" fontId="0" fillId="0" borderId="0" xfId="0" applyNumberFormat="1" applyAlignment="1">
      <alignment/>
    </xf>
    <xf numFmtId="181" fontId="0" fillId="0" borderId="13" xfId="0" applyNumberFormat="1" applyFill="1" applyBorder="1" applyAlignment="1">
      <alignment horizontal="right"/>
    </xf>
    <xf numFmtId="182" fontId="0" fillId="0" borderId="14" xfId="0" applyNumberFormat="1" applyFill="1" applyBorder="1" applyAlignment="1">
      <alignment horizontal="left"/>
    </xf>
    <xf numFmtId="180" fontId="0" fillId="0" borderId="15" xfId="0" applyNumberFormat="1" applyFill="1" applyBorder="1" applyAlignment="1">
      <alignment horizontal="left"/>
    </xf>
    <xf numFmtId="181" fontId="0" fillId="0" borderId="0" xfId="0" applyNumberFormat="1" applyFill="1" applyBorder="1" applyAlignment="1">
      <alignment horizontal="right"/>
    </xf>
    <xf numFmtId="185" fontId="0" fillId="0" borderId="16" xfId="0" applyNumberFormat="1" applyFill="1" applyBorder="1" applyAlignment="1">
      <alignment horizontal="right"/>
    </xf>
    <xf numFmtId="180" fontId="0" fillId="0" borderId="0" xfId="0" applyNumberFormat="1" applyFill="1" applyBorder="1" applyAlignment="1">
      <alignment horizontal="left"/>
    </xf>
    <xf numFmtId="186" fontId="0" fillId="0" borderId="5" xfId="0" applyNumberFormat="1" applyBorder="1" applyAlignment="1">
      <alignment/>
    </xf>
    <xf numFmtId="0" fontId="5" fillId="0" borderId="0" xfId="0" applyFont="1" applyAlignment="1">
      <alignment horizontal="right"/>
    </xf>
    <xf numFmtId="183" fontId="8" fillId="0" borderId="17" xfId="0" applyNumberFormat="1" applyFont="1" applyFill="1" applyBorder="1" applyAlignment="1">
      <alignment horizontal="center"/>
    </xf>
    <xf numFmtId="180" fontId="0" fillId="0" borderId="0" xfId="0" applyNumberFormat="1" applyFill="1" applyBorder="1" applyAlignment="1">
      <alignment horizontal="center"/>
    </xf>
    <xf numFmtId="0" fontId="6" fillId="0" borderId="0" xfId="0" applyFont="1" applyAlignment="1">
      <alignment horizontal="right"/>
    </xf>
    <xf numFmtId="182" fontId="6" fillId="0" borderId="17" xfId="0" applyNumberFormat="1" applyFont="1" applyFill="1" applyBorder="1" applyAlignment="1">
      <alignment horizontal="center"/>
    </xf>
    <xf numFmtId="180" fontId="6" fillId="0" borderId="17" xfId="0" applyNumberFormat="1" applyFont="1" applyFill="1" applyBorder="1" applyAlignment="1">
      <alignment horizontal="center"/>
    </xf>
    <xf numFmtId="180" fontId="6" fillId="0" borderId="16" xfId="0" applyNumberFormat="1" applyFont="1" applyFill="1" applyBorder="1" applyAlignment="1">
      <alignment horizontal="center"/>
    </xf>
    <xf numFmtId="180" fontId="0" fillId="0" borderId="17" xfId="0" applyNumberFormat="1" applyFill="1" applyBorder="1" applyAlignment="1">
      <alignment horizontal="center"/>
    </xf>
    <xf numFmtId="182" fontId="0" fillId="0" borderId="17" xfId="0" applyNumberFormat="1" applyFill="1" applyBorder="1" applyAlignment="1">
      <alignment horizontal="center"/>
    </xf>
    <xf numFmtId="196" fontId="0" fillId="0" borderId="13" xfId="0" applyNumberFormat="1" applyBorder="1" applyAlignment="1">
      <alignment horizontal="right"/>
    </xf>
    <xf numFmtId="1" fontId="6" fillId="0" borderId="5" xfId="0" applyNumberFormat="1" applyFont="1" applyBorder="1" applyAlignment="1">
      <alignment horizontal="center"/>
    </xf>
    <xf numFmtId="0" fontId="5" fillId="0" borderId="15" xfId="0" applyFont="1" applyBorder="1" applyAlignment="1">
      <alignment/>
    </xf>
    <xf numFmtId="0" fontId="9" fillId="0" borderId="0" xfId="0" applyFont="1" applyAlignment="1">
      <alignment horizontal="right"/>
    </xf>
    <xf numFmtId="0" fontId="0" fillId="0" borderId="5" xfId="0" applyBorder="1" applyAlignment="1">
      <alignment/>
    </xf>
    <xf numFmtId="2" fontId="0" fillId="0" borderId="17" xfId="0" applyNumberFormat="1" applyFill="1" applyBorder="1" applyAlignment="1">
      <alignment horizontal="center"/>
    </xf>
    <xf numFmtId="2" fontId="0" fillId="0" borderId="0" xfId="0" applyNumberFormat="1" applyAlignment="1">
      <alignment/>
    </xf>
    <xf numFmtId="183" fontId="0" fillId="0" borderId="17" xfId="0" applyNumberFormat="1" applyFill="1" applyBorder="1" applyAlignment="1">
      <alignment horizontal="center"/>
    </xf>
    <xf numFmtId="0" fontId="0" fillId="0" borderId="0" xfId="0" applyAlignment="1">
      <alignment horizontal="center"/>
    </xf>
    <xf numFmtId="187" fontId="5" fillId="0" borderId="17" xfId="0" applyNumberFormat="1" applyFont="1" applyFill="1" applyBorder="1" applyAlignment="1">
      <alignment horizontal="center"/>
    </xf>
    <xf numFmtId="181" fontId="6" fillId="0" borderId="17" xfId="0" applyNumberFormat="1" applyFont="1" applyBorder="1" applyAlignment="1">
      <alignment/>
    </xf>
    <xf numFmtId="197" fontId="7" fillId="2" borderId="17" xfId="0" applyNumberFormat="1" applyFont="1" applyFill="1" applyBorder="1" applyAlignment="1" applyProtection="1">
      <alignment horizontal="center"/>
      <protection locked="0"/>
    </xf>
    <xf numFmtId="181" fontId="6" fillId="2" borderId="18" xfId="0" applyNumberFormat="1" applyFont="1" applyFill="1" applyBorder="1" applyAlignment="1" applyProtection="1">
      <alignment horizontal="right"/>
      <protection locked="0"/>
    </xf>
    <xf numFmtId="182" fontId="6" fillId="2" borderId="14" xfId="0" applyNumberFormat="1" applyFont="1" applyFill="1" applyBorder="1" applyAlignment="1" applyProtection="1">
      <alignment horizontal="left"/>
      <protection locked="0"/>
    </xf>
    <xf numFmtId="182" fontId="6" fillId="2" borderId="17" xfId="0" applyNumberFormat="1" applyFont="1" applyFill="1" applyBorder="1" applyAlignment="1" applyProtection="1">
      <alignment horizontal="center"/>
      <protection locked="0"/>
    </xf>
    <xf numFmtId="181" fontId="8" fillId="2" borderId="19" xfId="0" applyNumberFormat="1" applyFont="1" applyFill="1" applyBorder="1" applyAlignment="1" applyProtection="1">
      <alignment horizontal="center"/>
      <protection locked="0"/>
    </xf>
    <xf numFmtId="182" fontId="8" fillId="2" borderId="20" xfId="0" applyNumberFormat="1" applyFont="1" applyFill="1" applyBorder="1" applyAlignment="1" applyProtection="1">
      <alignment horizontal="left"/>
      <protection locked="0"/>
    </xf>
    <xf numFmtId="181" fontId="0" fillId="2" borderId="1" xfId="0" applyNumberFormat="1" applyFill="1" applyBorder="1" applyAlignment="1" applyProtection="1">
      <alignment horizontal="center"/>
      <protection locked="0"/>
    </xf>
    <xf numFmtId="182" fontId="8" fillId="2" borderId="12" xfId="0" applyNumberFormat="1" applyFont="1" applyFill="1" applyBorder="1" applyAlignment="1" applyProtection="1">
      <alignment horizontal="left"/>
      <protection locked="0"/>
    </xf>
    <xf numFmtId="181" fontId="0" fillId="2" borderId="21" xfId="0" applyNumberFormat="1" applyFill="1" applyBorder="1" applyAlignment="1" applyProtection="1">
      <alignment horizontal="center"/>
      <protection locked="0"/>
    </xf>
    <xf numFmtId="182" fontId="8" fillId="2" borderId="22" xfId="0" applyNumberFormat="1" applyFont="1" applyFill="1" applyBorder="1" applyAlignment="1" applyProtection="1">
      <alignment horizontal="left"/>
      <protection locked="0"/>
    </xf>
    <xf numFmtId="180" fontId="6" fillId="2" borderId="2" xfId="0" applyNumberFormat="1" applyFont="1" applyFill="1" applyBorder="1" applyAlignment="1" applyProtection="1">
      <alignment horizontal="left"/>
      <protection locked="0"/>
    </xf>
    <xf numFmtId="183" fontId="8" fillId="2" borderId="17" xfId="0" applyNumberFormat="1" applyFont="1" applyFill="1" applyBorder="1" applyAlignment="1" applyProtection="1">
      <alignment horizontal="center"/>
      <protection locked="0"/>
    </xf>
    <xf numFmtId="0" fontId="8" fillId="2" borderId="23" xfId="0" applyFont="1" applyFill="1" applyBorder="1" applyAlignment="1" applyProtection="1">
      <alignment horizontal="center"/>
      <protection locked="0"/>
    </xf>
    <xf numFmtId="182" fontId="8" fillId="2" borderId="17" xfId="0" applyNumberFormat="1" applyFont="1" applyFill="1" applyBorder="1" applyAlignment="1" applyProtection="1">
      <alignment horizontal="center"/>
      <protection locked="0"/>
    </xf>
    <xf numFmtId="180" fontId="0" fillId="2" borderId="17" xfId="0" applyNumberFormat="1" applyFill="1" applyBorder="1" applyAlignment="1" applyProtection="1">
      <alignment horizontal="center"/>
      <protection locked="0"/>
    </xf>
    <xf numFmtId="182" fontId="0" fillId="2" borderId="17" xfId="0" applyNumberFormat="1" applyFill="1" applyBorder="1" applyAlignment="1" applyProtection="1">
      <alignment horizontal="center"/>
      <protection locked="0"/>
    </xf>
    <xf numFmtId="0" fontId="10" fillId="2" borderId="17" xfId="0" applyFont="1" applyFill="1" applyBorder="1" applyAlignment="1" applyProtection="1">
      <alignment horizontal="center"/>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hyperlink" Target="http://www.sportnature.net/" TargetMode="External" /><Relationship Id="rId5" Type="http://schemas.openxmlformats.org/officeDocument/2006/relationships/hyperlink" Target="mailto:jpborel@sportnature.net" TargetMode="External" /><Relationship Id="rId6" Type="http://schemas.openxmlformats.org/officeDocument/2006/relationships/hyperlink" Target="http://www.sportnature.net/" TargetMode="External" /><Relationship Id="rId7" Type="http://schemas.openxmlformats.org/officeDocument/2006/relationships/image" Target="../media/image5.jpeg"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67</xdr:row>
      <xdr:rowOff>123825</xdr:rowOff>
    </xdr:from>
    <xdr:to>
      <xdr:col>1</xdr:col>
      <xdr:colOff>533400</xdr:colOff>
      <xdr:row>68</xdr:row>
      <xdr:rowOff>171450</xdr:rowOff>
    </xdr:to>
    <xdr:pic>
      <xdr:nvPicPr>
        <xdr:cNvPr id="1" name="Picture 1"/>
        <xdr:cNvPicPr preferRelativeResize="1">
          <a:picLocks noChangeAspect="1"/>
        </xdr:cNvPicPr>
      </xdr:nvPicPr>
      <xdr:blipFill>
        <a:blip r:embed="rId1"/>
        <a:stretch>
          <a:fillRect/>
        </a:stretch>
      </xdr:blipFill>
      <xdr:spPr>
        <a:xfrm>
          <a:off x="76200" y="12973050"/>
          <a:ext cx="2676525" cy="238125"/>
        </a:xfrm>
        <a:prstGeom prst="rect">
          <a:avLst/>
        </a:prstGeom>
        <a:noFill/>
        <a:ln w="1" cmpd="sng">
          <a:noFill/>
        </a:ln>
      </xdr:spPr>
    </xdr:pic>
    <xdr:clientData/>
  </xdr:twoCellAnchor>
  <xdr:twoCellAnchor editAs="oneCell">
    <xdr:from>
      <xdr:col>0</xdr:col>
      <xdr:colOff>76200</xdr:colOff>
      <xdr:row>68</xdr:row>
      <xdr:rowOff>161925</xdr:rowOff>
    </xdr:from>
    <xdr:to>
      <xdr:col>1</xdr:col>
      <xdr:colOff>533400</xdr:colOff>
      <xdr:row>74</xdr:row>
      <xdr:rowOff>171450</xdr:rowOff>
    </xdr:to>
    <xdr:pic>
      <xdr:nvPicPr>
        <xdr:cNvPr id="2" name="Picture 2"/>
        <xdr:cNvPicPr preferRelativeResize="1">
          <a:picLocks noChangeAspect="1"/>
        </xdr:cNvPicPr>
      </xdr:nvPicPr>
      <xdr:blipFill>
        <a:blip r:embed="rId2"/>
        <a:stretch>
          <a:fillRect/>
        </a:stretch>
      </xdr:blipFill>
      <xdr:spPr>
        <a:xfrm>
          <a:off x="76200" y="13201650"/>
          <a:ext cx="2676525" cy="1152525"/>
        </a:xfrm>
        <a:prstGeom prst="rect">
          <a:avLst/>
        </a:prstGeom>
        <a:noFill/>
        <a:ln w="9525" cmpd="sng">
          <a:noFill/>
        </a:ln>
      </xdr:spPr>
    </xdr:pic>
    <xdr:clientData/>
  </xdr:twoCellAnchor>
  <xdr:twoCellAnchor editAs="oneCell">
    <xdr:from>
      <xdr:col>0</xdr:col>
      <xdr:colOff>190500</xdr:colOff>
      <xdr:row>81</xdr:row>
      <xdr:rowOff>28575</xdr:rowOff>
    </xdr:from>
    <xdr:to>
      <xdr:col>4</xdr:col>
      <xdr:colOff>1924050</xdr:colOff>
      <xdr:row>98</xdr:row>
      <xdr:rowOff>133350</xdr:rowOff>
    </xdr:to>
    <xdr:pic>
      <xdr:nvPicPr>
        <xdr:cNvPr id="3" name="Picture 4"/>
        <xdr:cNvPicPr preferRelativeResize="1">
          <a:picLocks noChangeAspect="1"/>
        </xdr:cNvPicPr>
      </xdr:nvPicPr>
      <xdr:blipFill>
        <a:blip r:embed="rId3"/>
        <a:stretch>
          <a:fillRect/>
        </a:stretch>
      </xdr:blipFill>
      <xdr:spPr>
        <a:xfrm>
          <a:off x="190500" y="15544800"/>
          <a:ext cx="5791200" cy="3343275"/>
        </a:xfrm>
        <a:prstGeom prst="rect">
          <a:avLst/>
        </a:prstGeom>
        <a:noFill/>
        <a:ln w="9525" cmpd="sng">
          <a:noFill/>
        </a:ln>
      </xdr:spPr>
    </xdr:pic>
    <xdr:clientData/>
  </xdr:twoCellAnchor>
  <xdr:twoCellAnchor>
    <xdr:from>
      <xdr:col>34</xdr:col>
      <xdr:colOff>28575</xdr:colOff>
      <xdr:row>88</xdr:row>
      <xdr:rowOff>180975</xdr:rowOff>
    </xdr:from>
    <xdr:to>
      <xdr:col>50</xdr:col>
      <xdr:colOff>142875</xdr:colOff>
      <xdr:row>124</xdr:row>
      <xdr:rowOff>38100</xdr:rowOff>
    </xdr:to>
    <xdr:sp>
      <xdr:nvSpPr>
        <xdr:cNvPr id="4" name="TextBox 5"/>
        <xdr:cNvSpPr txBox="1">
          <a:spLocks noChangeArrowheads="1"/>
        </xdr:cNvSpPr>
      </xdr:nvSpPr>
      <xdr:spPr>
        <a:xfrm>
          <a:off x="27174825" y="17030700"/>
          <a:ext cx="10934700" cy="6705600"/>
        </a:xfrm>
        <a:prstGeom prst="rect">
          <a:avLst/>
        </a:prstGeom>
        <a:noFill/>
        <a:ln w="76200" cmpd="sng">
          <a:solidFill>
            <a:srgbClr val="993366"/>
          </a:solidFill>
          <a:headEnd type="none"/>
          <a:tailEnd type="none"/>
        </a:ln>
      </xdr:spPr>
      <xdr:txBody>
        <a:bodyPr vertOverflow="clip" wrap="square"/>
        <a:p>
          <a:pPr algn="l">
            <a:defRPr/>
          </a:pPr>
          <a:r>
            <a:rPr lang="en-US" cap="none" sz="1000" b="0" i="0" u="none" baseline="0">
              <a:latin typeface="Arial"/>
              <a:ea typeface="Arial"/>
              <a:cs typeface="Arial"/>
            </a:rPr>
            <a:t>'immersion  10 h 00, la pronfondeur maxi est de 27 mètres et le temps passé au fond sera de 32 minutes.</a:t>
          </a:r>
        </a:p>
      </xdr:txBody>
    </xdr:sp>
    <xdr:clientData/>
  </xdr:twoCellAnchor>
  <xdr:twoCellAnchor>
    <xdr:from>
      <xdr:col>0</xdr:col>
      <xdr:colOff>28575</xdr:colOff>
      <xdr:row>72</xdr:row>
      <xdr:rowOff>28575</xdr:rowOff>
    </xdr:from>
    <xdr:to>
      <xdr:col>0</xdr:col>
      <xdr:colOff>409575</xdr:colOff>
      <xdr:row>74</xdr:row>
      <xdr:rowOff>28575</xdr:rowOff>
    </xdr:to>
    <xdr:sp>
      <xdr:nvSpPr>
        <xdr:cNvPr id="5" name="Oval 9"/>
        <xdr:cNvSpPr>
          <a:spLocks/>
        </xdr:cNvSpPr>
      </xdr:nvSpPr>
      <xdr:spPr>
        <a:xfrm>
          <a:off x="28575" y="13830300"/>
          <a:ext cx="381000" cy="38100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62</xdr:row>
      <xdr:rowOff>28575</xdr:rowOff>
    </xdr:from>
    <xdr:to>
      <xdr:col>1</xdr:col>
      <xdr:colOff>342900</xdr:colOff>
      <xdr:row>72</xdr:row>
      <xdr:rowOff>66675</xdr:rowOff>
    </xdr:to>
    <xdr:sp>
      <xdr:nvSpPr>
        <xdr:cNvPr id="6" name="AutoShape 10"/>
        <xdr:cNvSpPr>
          <a:spLocks/>
        </xdr:cNvSpPr>
      </xdr:nvSpPr>
      <xdr:spPr>
        <a:xfrm rot="16200000">
          <a:off x="85725" y="11925300"/>
          <a:ext cx="2476500" cy="1943100"/>
        </a:xfrm>
        <a:prstGeom prst="curvedConnector3">
          <a:avLst>
            <a:gd name="adj1" fmla="val 1472"/>
            <a:gd name="adj2" fmla="val -610000"/>
            <a:gd name="adj3" fmla="val -54412"/>
          </a:avLst>
        </a:prstGeom>
        <a:noFill/>
        <a:ln w="38100" cmpd="sng">
          <a:solidFill>
            <a:srgbClr val="FF6600"/>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60</xdr:row>
      <xdr:rowOff>180975</xdr:rowOff>
    </xdr:from>
    <xdr:to>
      <xdr:col>2</xdr:col>
      <xdr:colOff>0</xdr:colOff>
      <xdr:row>62</xdr:row>
      <xdr:rowOff>9525</xdr:rowOff>
    </xdr:to>
    <xdr:sp>
      <xdr:nvSpPr>
        <xdr:cNvPr id="7" name="Rectangle 11"/>
        <xdr:cNvSpPr>
          <a:spLocks/>
        </xdr:cNvSpPr>
      </xdr:nvSpPr>
      <xdr:spPr>
        <a:xfrm>
          <a:off x="2219325" y="11696700"/>
          <a:ext cx="676275" cy="209550"/>
        </a:xfrm>
        <a:prstGeom prst="rect">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1857375</xdr:colOff>
      <xdr:row>62</xdr:row>
      <xdr:rowOff>38100</xdr:rowOff>
    </xdr:from>
    <xdr:to>
      <xdr:col>5</xdr:col>
      <xdr:colOff>314325</xdr:colOff>
      <xdr:row>71</xdr:row>
      <xdr:rowOff>152400</xdr:rowOff>
    </xdr:to>
    <xdr:sp>
      <xdr:nvSpPr>
        <xdr:cNvPr id="8" name="AutoShape 12"/>
        <xdr:cNvSpPr>
          <a:spLocks/>
        </xdr:cNvSpPr>
      </xdr:nvSpPr>
      <xdr:spPr>
        <a:xfrm rot="16200000">
          <a:off x="1857375" y="11934825"/>
          <a:ext cx="4781550" cy="1828800"/>
        </a:xfrm>
        <a:prstGeom prst="curvedConnector3">
          <a:avLst>
            <a:gd name="adj1" fmla="val -518"/>
            <a:gd name="adj2" fmla="val -337847"/>
            <a:gd name="adj3" fmla="val -151564"/>
          </a:avLst>
        </a:prstGeom>
        <a:noFill/>
        <a:ln w="38100" cmpd="sng">
          <a:solidFill>
            <a:srgbClr val="FF00FF"/>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2257425</xdr:colOff>
      <xdr:row>60</xdr:row>
      <xdr:rowOff>180975</xdr:rowOff>
    </xdr:from>
    <xdr:to>
      <xdr:col>6</xdr:col>
      <xdr:colOff>9525</xdr:colOff>
      <xdr:row>62</xdr:row>
      <xdr:rowOff>19050</xdr:rowOff>
    </xdr:to>
    <xdr:sp>
      <xdr:nvSpPr>
        <xdr:cNvPr id="9" name="Rectangle 13"/>
        <xdr:cNvSpPr>
          <a:spLocks/>
        </xdr:cNvSpPr>
      </xdr:nvSpPr>
      <xdr:spPr>
        <a:xfrm>
          <a:off x="6315075" y="11696700"/>
          <a:ext cx="647700" cy="219075"/>
        </a:xfrm>
        <a:prstGeom prst="rect">
          <a:avLst/>
        </a:prstGeom>
        <a:noFill/>
        <a:ln w="381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2247900</xdr:colOff>
      <xdr:row>57</xdr:row>
      <xdr:rowOff>180975</xdr:rowOff>
    </xdr:from>
    <xdr:to>
      <xdr:col>6</xdr:col>
      <xdr:colOff>9525</xdr:colOff>
      <xdr:row>59</xdr:row>
      <xdr:rowOff>19050</xdr:rowOff>
    </xdr:to>
    <xdr:sp>
      <xdr:nvSpPr>
        <xdr:cNvPr id="10" name="Rectangle 14"/>
        <xdr:cNvSpPr>
          <a:spLocks/>
        </xdr:cNvSpPr>
      </xdr:nvSpPr>
      <xdr:spPr>
        <a:xfrm>
          <a:off x="6305550" y="11039475"/>
          <a:ext cx="657225" cy="219075"/>
        </a:xfrm>
        <a:prstGeom prst="rect">
          <a:avLst/>
        </a:prstGeom>
        <a:noFill/>
        <a:ln w="3810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58</xdr:row>
      <xdr:rowOff>104775</xdr:rowOff>
    </xdr:from>
    <xdr:to>
      <xdr:col>4</xdr:col>
      <xdr:colOff>2228850</xdr:colOff>
      <xdr:row>72</xdr:row>
      <xdr:rowOff>28575</xdr:rowOff>
    </xdr:to>
    <xdr:sp>
      <xdr:nvSpPr>
        <xdr:cNvPr id="11" name="AutoShape 15"/>
        <xdr:cNvSpPr>
          <a:spLocks/>
        </xdr:cNvSpPr>
      </xdr:nvSpPr>
      <xdr:spPr>
        <a:xfrm rot="16200000">
          <a:off x="2324100" y="11153775"/>
          <a:ext cx="3962400" cy="2676525"/>
        </a:xfrm>
        <a:prstGeom prst="curvedConnector2">
          <a:avLst>
            <a:gd name="adj1" fmla="val -136833"/>
            <a:gd name="adj2" fmla="val -399037"/>
            <a:gd name="adj3" fmla="val -136833"/>
          </a:avLst>
        </a:prstGeom>
        <a:noFill/>
        <a:ln w="38100" cmpd="sng">
          <a:solidFill>
            <a:srgbClr val="3366FF"/>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56</xdr:row>
      <xdr:rowOff>180975</xdr:rowOff>
    </xdr:from>
    <xdr:to>
      <xdr:col>3</xdr:col>
      <xdr:colOff>9525</xdr:colOff>
      <xdr:row>58</xdr:row>
      <xdr:rowOff>19050</xdr:rowOff>
    </xdr:to>
    <xdr:sp>
      <xdr:nvSpPr>
        <xdr:cNvPr id="12" name="Rectangle 16"/>
        <xdr:cNvSpPr>
          <a:spLocks/>
        </xdr:cNvSpPr>
      </xdr:nvSpPr>
      <xdr:spPr>
        <a:xfrm>
          <a:off x="2695575" y="10848975"/>
          <a:ext cx="809625" cy="219075"/>
        </a:xfrm>
        <a:prstGeom prst="rect">
          <a:avLst/>
        </a:prstGeom>
        <a:noFill/>
        <a:ln w="381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99</xdr:row>
      <xdr:rowOff>104775</xdr:rowOff>
    </xdr:from>
    <xdr:to>
      <xdr:col>6</xdr:col>
      <xdr:colOff>571500</xdr:colOff>
      <xdr:row>99</xdr:row>
      <xdr:rowOff>104775</xdr:rowOff>
    </xdr:to>
    <xdr:sp>
      <xdr:nvSpPr>
        <xdr:cNvPr id="13" name="Line 17"/>
        <xdr:cNvSpPr>
          <a:spLocks/>
        </xdr:cNvSpPr>
      </xdr:nvSpPr>
      <xdr:spPr>
        <a:xfrm>
          <a:off x="28575" y="19050000"/>
          <a:ext cx="7496175" cy="0"/>
        </a:xfrm>
        <a:prstGeom prst="line">
          <a:avLst/>
        </a:prstGeom>
        <a:noFill/>
        <a:ln w="571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73</xdr:row>
      <xdr:rowOff>9525</xdr:rowOff>
    </xdr:from>
    <xdr:to>
      <xdr:col>1</xdr:col>
      <xdr:colOff>581025</xdr:colOff>
      <xdr:row>92</xdr:row>
      <xdr:rowOff>152400</xdr:rowOff>
    </xdr:to>
    <xdr:sp>
      <xdr:nvSpPr>
        <xdr:cNvPr id="14" name="AutoShape 18"/>
        <xdr:cNvSpPr>
          <a:spLocks/>
        </xdr:cNvSpPr>
      </xdr:nvSpPr>
      <xdr:spPr>
        <a:xfrm flipH="1">
          <a:off x="781050" y="14001750"/>
          <a:ext cx="2019300" cy="3762375"/>
        </a:xfrm>
        <a:prstGeom prst="curvedConnector4">
          <a:avLst>
            <a:gd name="adj1" fmla="val -59907"/>
            <a:gd name="adj2" fmla="val 2152"/>
            <a:gd name="adj3" fmla="val 88680"/>
          </a:avLst>
        </a:prstGeom>
        <a:noFill/>
        <a:ln w="38100" cmpd="sng">
          <a:solidFill>
            <a:srgbClr val="FF0000"/>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92</xdr:row>
      <xdr:rowOff>123825</xdr:rowOff>
    </xdr:from>
    <xdr:to>
      <xdr:col>4</xdr:col>
      <xdr:colOff>1914525</xdr:colOff>
      <xdr:row>94</xdr:row>
      <xdr:rowOff>123825</xdr:rowOff>
    </xdr:to>
    <xdr:grpSp>
      <xdr:nvGrpSpPr>
        <xdr:cNvPr id="15" name="Group 19"/>
        <xdr:cNvGrpSpPr>
          <a:grpSpLocks/>
        </xdr:cNvGrpSpPr>
      </xdr:nvGrpSpPr>
      <xdr:grpSpPr>
        <a:xfrm>
          <a:off x="342900" y="17735550"/>
          <a:ext cx="5629275" cy="381000"/>
          <a:chOff x="373" y="1936"/>
          <a:chExt cx="435" cy="40"/>
        </a:xfrm>
        <a:solidFill>
          <a:srgbClr val="FFFFFF"/>
        </a:solidFill>
      </xdr:grpSpPr>
      <xdr:sp>
        <xdr:nvSpPr>
          <xdr:cNvPr id="16" name="Rectangle 20"/>
          <xdr:cNvSpPr>
            <a:spLocks/>
          </xdr:cNvSpPr>
        </xdr:nvSpPr>
        <xdr:spPr>
          <a:xfrm>
            <a:off x="373" y="1946"/>
            <a:ext cx="435" cy="20"/>
          </a:xfrm>
          <a:prstGeom prst="rect">
            <a:avLst/>
          </a:prstGeom>
          <a:noFill/>
          <a:ln w="57150" cmpd="sng">
            <a:solidFill>
              <a:srgbClr val="FF99CC"/>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Oval 21"/>
          <xdr:cNvSpPr>
            <a:spLocks/>
          </xdr:cNvSpPr>
        </xdr:nvSpPr>
        <xdr:spPr>
          <a:xfrm>
            <a:off x="373" y="1936"/>
            <a:ext cx="40" cy="40"/>
          </a:xfrm>
          <a:prstGeom prst="ellips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657225</xdr:colOff>
      <xdr:row>57</xdr:row>
      <xdr:rowOff>104775</xdr:rowOff>
    </xdr:from>
    <xdr:to>
      <xdr:col>1</xdr:col>
      <xdr:colOff>457200</xdr:colOff>
      <xdr:row>71</xdr:row>
      <xdr:rowOff>180975</xdr:rowOff>
    </xdr:to>
    <xdr:sp>
      <xdr:nvSpPr>
        <xdr:cNvPr id="18" name="AutoShape 22"/>
        <xdr:cNvSpPr>
          <a:spLocks/>
        </xdr:cNvSpPr>
      </xdr:nvSpPr>
      <xdr:spPr>
        <a:xfrm rot="10800000" flipV="1">
          <a:off x="657225" y="10963275"/>
          <a:ext cx="2019300" cy="2828925"/>
        </a:xfrm>
        <a:prstGeom prst="curvedConnector2">
          <a:avLst>
            <a:gd name="adj1" fmla="val -182546"/>
            <a:gd name="adj2" fmla="val 337541"/>
            <a:gd name="adj3" fmla="val -182546"/>
          </a:avLst>
        </a:prstGeom>
        <a:noFill/>
        <a:ln w="38100" cmpd="sng">
          <a:solidFill>
            <a:srgbClr val="969696"/>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82</xdr:row>
      <xdr:rowOff>19050</xdr:rowOff>
    </xdr:from>
    <xdr:to>
      <xdr:col>8</xdr:col>
      <xdr:colOff>600075</xdr:colOff>
      <xdr:row>84</xdr:row>
      <xdr:rowOff>19050</xdr:rowOff>
    </xdr:to>
    <xdr:sp>
      <xdr:nvSpPr>
        <xdr:cNvPr id="19" name="Oval 23"/>
        <xdr:cNvSpPr>
          <a:spLocks/>
        </xdr:cNvSpPr>
      </xdr:nvSpPr>
      <xdr:spPr>
        <a:xfrm>
          <a:off x="8524875" y="15725775"/>
          <a:ext cx="381000" cy="381000"/>
        </a:xfrm>
        <a:prstGeom prst="ellipse">
          <a:avLst/>
        </a:prstGeom>
        <a:noFill/>
        <a:ln w="57150" cmpd="sng">
          <a:solidFill>
            <a:srgbClr val="09C36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84</xdr:row>
      <xdr:rowOff>133350</xdr:rowOff>
    </xdr:from>
    <xdr:to>
      <xdr:col>9</xdr:col>
      <xdr:colOff>276225</xdr:colOff>
      <xdr:row>86</xdr:row>
      <xdr:rowOff>57150</xdr:rowOff>
    </xdr:to>
    <xdr:sp>
      <xdr:nvSpPr>
        <xdr:cNvPr id="20" name="Rectangle 24"/>
        <xdr:cNvSpPr>
          <a:spLocks/>
        </xdr:cNvSpPr>
      </xdr:nvSpPr>
      <xdr:spPr>
        <a:xfrm>
          <a:off x="8829675" y="16221075"/>
          <a:ext cx="428625" cy="304800"/>
        </a:xfrm>
        <a:prstGeom prst="rect">
          <a:avLst/>
        </a:prstGeom>
        <a:noFill/>
        <a:ln w="571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75</xdr:row>
      <xdr:rowOff>171450</xdr:rowOff>
    </xdr:from>
    <xdr:to>
      <xdr:col>5</xdr:col>
      <xdr:colOff>628650</xdr:colOff>
      <xdr:row>77</xdr:row>
      <xdr:rowOff>9525</xdr:rowOff>
    </xdr:to>
    <xdr:sp>
      <xdr:nvSpPr>
        <xdr:cNvPr id="21" name="Rectangle 25"/>
        <xdr:cNvSpPr>
          <a:spLocks/>
        </xdr:cNvSpPr>
      </xdr:nvSpPr>
      <xdr:spPr>
        <a:xfrm>
          <a:off x="6324600" y="14544675"/>
          <a:ext cx="628650" cy="2190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73</xdr:row>
      <xdr:rowOff>9525</xdr:rowOff>
    </xdr:from>
    <xdr:to>
      <xdr:col>5</xdr:col>
      <xdr:colOff>314325</xdr:colOff>
      <xdr:row>75</xdr:row>
      <xdr:rowOff>152400</xdr:rowOff>
    </xdr:to>
    <xdr:sp>
      <xdr:nvSpPr>
        <xdr:cNvPr id="22" name="AutoShape 26"/>
        <xdr:cNvSpPr>
          <a:spLocks/>
        </xdr:cNvSpPr>
      </xdr:nvSpPr>
      <xdr:spPr>
        <a:xfrm rot="5400000" flipH="1">
          <a:off x="2800350" y="14001750"/>
          <a:ext cx="3838575" cy="523875"/>
        </a:xfrm>
        <a:prstGeom prst="curvedConnector2">
          <a:avLst>
            <a:gd name="adj1" fmla="val -1317273"/>
            <a:gd name="adj2" fmla="val 328412"/>
            <a:gd name="adj3" fmla="val -1317273"/>
          </a:avLst>
        </a:prstGeom>
        <a:noFill/>
        <a:ln w="38100" cmpd="sng">
          <a:solidFill>
            <a:srgbClr val="FF0000"/>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72</xdr:row>
      <xdr:rowOff>66675</xdr:rowOff>
    </xdr:from>
    <xdr:to>
      <xdr:col>1</xdr:col>
      <xdr:colOff>561975</xdr:colOff>
      <xdr:row>73</xdr:row>
      <xdr:rowOff>133350</xdr:rowOff>
    </xdr:to>
    <xdr:sp>
      <xdr:nvSpPr>
        <xdr:cNvPr id="23" name="Rectangle 27"/>
        <xdr:cNvSpPr>
          <a:spLocks/>
        </xdr:cNvSpPr>
      </xdr:nvSpPr>
      <xdr:spPr>
        <a:xfrm>
          <a:off x="390525" y="13868400"/>
          <a:ext cx="2390775" cy="257175"/>
        </a:xfrm>
        <a:prstGeom prst="rect">
          <a:avLst/>
        </a:prstGeom>
        <a:noFill/>
        <a:ln w="5715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1666875</xdr:colOff>
      <xdr:row>71</xdr:row>
      <xdr:rowOff>180975</xdr:rowOff>
    </xdr:from>
    <xdr:to>
      <xdr:col>0</xdr:col>
      <xdr:colOff>2047875</xdr:colOff>
      <xdr:row>73</xdr:row>
      <xdr:rowOff>180975</xdr:rowOff>
    </xdr:to>
    <xdr:sp>
      <xdr:nvSpPr>
        <xdr:cNvPr id="24" name="Oval 28"/>
        <xdr:cNvSpPr>
          <a:spLocks/>
        </xdr:cNvSpPr>
      </xdr:nvSpPr>
      <xdr:spPr>
        <a:xfrm>
          <a:off x="1666875" y="13792200"/>
          <a:ext cx="381000" cy="381000"/>
        </a:xfrm>
        <a:prstGeom prst="ellipse">
          <a:avLst/>
        </a:prstGeom>
        <a:noFill/>
        <a:ln w="5715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2000250</xdr:colOff>
      <xdr:row>72</xdr:row>
      <xdr:rowOff>0</xdr:rowOff>
    </xdr:from>
    <xdr:to>
      <xdr:col>1</xdr:col>
      <xdr:colOff>161925</xdr:colOff>
      <xdr:row>74</xdr:row>
      <xdr:rowOff>0</xdr:rowOff>
    </xdr:to>
    <xdr:sp>
      <xdr:nvSpPr>
        <xdr:cNvPr id="25" name="Oval 29"/>
        <xdr:cNvSpPr>
          <a:spLocks/>
        </xdr:cNvSpPr>
      </xdr:nvSpPr>
      <xdr:spPr>
        <a:xfrm>
          <a:off x="2000250" y="13801725"/>
          <a:ext cx="381000" cy="381000"/>
        </a:xfrm>
        <a:prstGeom prst="ellipse">
          <a:avLst/>
        </a:prstGeom>
        <a:noFill/>
        <a:ln w="571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72</xdr:row>
      <xdr:rowOff>9525</xdr:rowOff>
    </xdr:from>
    <xdr:to>
      <xdr:col>1</xdr:col>
      <xdr:colOff>552450</xdr:colOff>
      <xdr:row>74</xdr:row>
      <xdr:rowOff>9525</xdr:rowOff>
    </xdr:to>
    <xdr:sp>
      <xdr:nvSpPr>
        <xdr:cNvPr id="26" name="Oval 30"/>
        <xdr:cNvSpPr>
          <a:spLocks/>
        </xdr:cNvSpPr>
      </xdr:nvSpPr>
      <xdr:spPr>
        <a:xfrm>
          <a:off x="2390775" y="13811250"/>
          <a:ext cx="381000" cy="381000"/>
        </a:xfrm>
        <a:prstGeom prst="ellips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72</xdr:row>
      <xdr:rowOff>19050</xdr:rowOff>
    </xdr:from>
    <xdr:to>
      <xdr:col>0</xdr:col>
      <xdr:colOff>885825</xdr:colOff>
      <xdr:row>73</xdr:row>
      <xdr:rowOff>114300</xdr:rowOff>
    </xdr:to>
    <xdr:sp>
      <xdr:nvSpPr>
        <xdr:cNvPr id="27" name="Rectangle 31"/>
        <xdr:cNvSpPr>
          <a:spLocks/>
        </xdr:cNvSpPr>
      </xdr:nvSpPr>
      <xdr:spPr>
        <a:xfrm>
          <a:off x="419100" y="13820775"/>
          <a:ext cx="466725" cy="285750"/>
        </a:xfrm>
        <a:prstGeom prst="rect">
          <a:avLst/>
        </a:prstGeom>
        <a:noFill/>
        <a:ln w="5715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0</xdr:row>
      <xdr:rowOff>57150</xdr:rowOff>
    </xdr:from>
    <xdr:to>
      <xdr:col>5</xdr:col>
      <xdr:colOff>0</xdr:colOff>
      <xdr:row>1</xdr:row>
      <xdr:rowOff>95250</xdr:rowOff>
    </xdr:to>
    <xdr:sp>
      <xdr:nvSpPr>
        <xdr:cNvPr id="28" name="TextBox 33">
          <a:hlinkClick r:id="rId4"/>
        </xdr:cNvPr>
        <xdr:cNvSpPr txBox="1">
          <a:spLocks noChangeArrowheads="1"/>
        </xdr:cNvSpPr>
      </xdr:nvSpPr>
      <xdr:spPr>
        <a:xfrm>
          <a:off x="4762500" y="57150"/>
          <a:ext cx="1562100" cy="228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http://www.sportnature.net</a:t>
          </a:r>
        </a:p>
      </xdr:txBody>
    </xdr:sp>
    <xdr:clientData/>
  </xdr:twoCellAnchor>
  <xdr:twoCellAnchor>
    <xdr:from>
      <xdr:col>4</xdr:col>
      <xdr:colOff>895350</xdr:colOff>
      <xdr:row>2</xdr:row>
      <xdr:rowOff>171450</xdr:rowOff>
    </xdr:from>
    <xdr:to>
      <xdr:col>5</xdr:col>
      <xdr:colOff>371475</xdr:colOff>
      <xdr:row>5</xdr:row>
      <xdr:rowOff>0</xdr:rowOff>
    </xdr:to>
    <xdr:sp>
      <xdr:nvSpPr>
        <xdr:cNvPr id="29" name="TextBox 34">
          <a:hlinkClick r:id="rId5"/>
        </xdr:cNvPr>
        <xdr:cNvSpPr txBox="1">
          <a:spLocks noChangeArrowheads="1"/>
        </xdr:cNvSpPr>
      </xdr:nvSpPr>
      <xdr:spPr>
        <a:xfrm>
          <a:off x="4953000" y="552450"/>
          <a:ext cx="1743075" cy="400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Courrier électronique: jpborel@sportnature.net</a:t>
          </a:r>
        </a:p>
      </xdr:txBody>
    </xdr:sp>
    <xdr:clientData/>
  </xdr:twoCellAnchor>
  <xdr:twoCellAnchor editAs="absolute">
    <xdr:from>
      <xdr:col>0</xdr:col>
      <xdr:colOff>38100</xdr:colOff>
      <xdr:row>0</xdr:row>
      <xdr:rowOff>0</xdr:rowOff>
    </xdr:from>
    <xdr:to>
      <xdr:col>4</xdr:col>
      <xdr:colOff>714375</xdr:colOff>
      <xdr:row>5</xdr:row>
      <xdr:rowOff>85725</xdr:rowOff>
    </xdr:to>
    <xdr:grpSp>
      <xdr:nvGrpSpPr>
        <xdr:cNvPr id="30" name="Group 35">
          <a:hlinkClick r:id="rId6"/>
        </xdr:cNvPr>
        <xdr:cNvGrpSpPr>
          <a:grpSpLocks/>
        </xdr:cNvGrpSpPr>
      </xdr:nvGrpSpPr>
      <xdr:grpSpPr>
        <a:xfrm>
          <a:off x="38100" y="0"/>
          <a:ext cx="4733925" cy="1038225"/>
          <a:chOff x="2" y="3"/>
          <a:chExt cx="497" cy="109"/>
        </a:xfrm>
        <a:solidFill>
          <a:srgbClr val="FFFFFF"/>
        </a:solidFill>
      </xdr:grpSpPr>
      <xdr:sp>
        <xdr:nvSpPr>
          <xdr:cNvPr id="31" name="Rectangle 36"/>
          <xdr:cNvSpPr>
            <a:spLocks/>
          </xdr:cNvSpPr>
        </xdr:nvSpPr>
        <xdr:spPr>
          <a:xfrm>
            <a:off x="2" y="3"/>
            <a:ext cx="155" cy="68"/>
          </a:xfrm>
          <a:prstGeom prst="rect">
            <a:avLst/>
          </a:prstGeom>
          <a:solidFill>
            <a:srgbClr val="FFCC00"/>
          </a:solidFill>
          <a:ln w="19050"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3" name="Group 38"/>
          <xdr:cNvGrpSpPr>
            <a:grpSpLocks/>
          </xdr:cNvGrpSpPr>
        </xdr:nvGrpSpPr>
        <xdr:grpSpPr>
          <a:xfrm>
            <a:off x="339" y="37"/>
            <a:ext cx="160" cy="75"/>
            <a:chOff x="297" y="27"/>
            <a:chExt cx="167" cy="92"/>
          </a:xfrm>
          <a:solidFill>
            <a:srgbClr val="FFFFFF"/>
          </a:solidFill>
        </xdr:grpSpPr>
        <xdr:sp>
          <xdr:nvSpPr>
            <xdr:cNvPr id="35" name="AutoShape 40"/>
            <xdr:cNvSpPr>
              <a:spLocks/>
            </xdr:cNvSpPr>
          </xdr:nvSpPr>
          <xdr:spPr>
            <a:xfrm>
              <a:off x="297" y="27"/>
              <a:ext cx="144" cy="84"/>
            </a:xfrm>
            <a:custGeom>
              <a:pathLst>
                <a:path h="84" w="144">
                  <a:moveTo>
                    <a:pt x="54" y="55"/>
                  </a:moveTo>
                  <a:cubicBezTo>
                    <a:pt x="56" y="45"/>
                    <a:pt x="58" y="39"/>
                    <a:pt x="60" y="35"/>
                  </a:cubicBezTo>
                  <a:cubicBezTo>
                    <a:pt x="62" y="31"/>
                    <a:pt x="63" y="30"/>
                    <a:pt x="66" y="29"/>
                  </a:cubicBezTo>
                  <a:cubicBezTo>
                    <a:pt x="69" y="28"/>
                    <a:pt x="72" y="26"/>
                    <a:pt x="76" y="26"/>
                  </a:cubicBezTo>
                  <a:cubicBezTo>
                    <a:pt x="80" y="26"/>
                    <a:pt x="89" y="28"/>
                    <a:pt x="93" y="28"/>
                  </a:cubicBezTo>
                  <a:cubicBezTo>
                    <a:pt x="97" y="28"/>
                    <a:pt x="96" y="29"/>
                    <a:pt x="99" y="29"/>
                  </a:cubicBezTo>
                  <a:cubicBezTo>
                    <a:pt x="102" y="29"/>
                    <a:pt x="106" y="29"/>
                    <a:pt x="110" y="30"/>
                  </a:cubicBezTo>
                  <a:cubicBezTo>
                    <a:pt x="114" y="31"/>
                    <a:pt x="118" y="35"/>
                    <a:pt x="124" y="35"/>
                  </a:cubicBezTo>
                  <a:cubicBezTo>
                    <a:pt x="130" y="35"/>
                    <a:pt x="144" y="27"/>
                    <a:pt x="144" y="29"/>
                  </a:cubicBezTo>
                  <a:cubicBezTo>
                    <a:pt x="144" y="31"/>
                    <a:pt x="128" y="26"/>
                    <a:pt x="122" y="25"/>
                  </a:cubicBezTo>
                  <a:cubicBezTo>
                    <a:pt x="116" y="24"/>
                    <a:pt x="113" y="21"/>
                    <a:pt x="110" y="20"/>
                  </a:cubicBezTo>
                  <a:cubicBezTo>
                    <a:pt x="107" y="19"/>
                    <a:pt x="105" y="17"/>
                    <a:pt x="101" y="16"/>
                  </a:cubicBezTo>
                  <a:cubicBezTo>
                    <a:pt x="98" y="15"/>
                    <a:pt x="94" y="14"/>
                    <a:pt x="90" y="15"/>
                  </a:cubicBezTo>
                  <a:cubicBezTo>
                    <a:pt x="86" y="15"/>
                    <a:pt x="83" y="17"/>
                    <a:pt x="80" y="17"/>
                  </a:cubicBezTo>
                  <a:cubicBezTo>
                    <a:pt x="78" y="18"/>
                    <a:pt x="74" y="19"/>
                    <a:pt x="72" y="18"/>
                  </a:cubicBezTo>
                  <a:cubicBezTo>
                    <a:pt x="72" y="15"/>
                    <a:pt x="73" y="10"/>
                    <a:pt x="75" y="7"/>
                  </a:cubicBezTo>
                  <a:cubicBezTo>
                    <a:pt x="76" y="5"/>
                    <a:pt x="80" y="1"/>
                    <a:pt x="80" y="0"/>
                  </a:cubicBezTo>
                  <a:cubicBezTo>
                    <a:pt x="79" y="1"/>
                    <a:pt x="74" y="4"/>
                    <a:pt x="72" y="6"/>
                  </a:cubicBezTo>
                  <a:cubicBezTo>
                    <a:pt x="69" y="7"/>
                    <a:pt x="66" y="9"/>
                    <a:pt x="64" y="11"/>
                  </a:cubicBezTo>
                  <a:cubicBezTo>
                    <a:pt x="63" y="13"/>
                    <a:pt x="62" y="13"/>
                    <a:pt x="61" y="15"/>
                  </a:cubicBezTo>
                  <a:cubicBezTo>
                    <a:pt x="60" y="17"/>
                    <a:pt x="58" y="22"/>
                    <a:pt x="56" y="21"/>
                  </a:cubicBezTo>
                  <a:cubicBezTo>
                    <a:pt x="54" y="20"/>
                    <a:pt x="51" y="12"/>
                    <a:pt x="47" y="9"/>
                  </a:cubicBezTo>
                  <a:cubicBezTo>
                    <a:pt x="43" y="6"/>
                    <a:pt x="38" y="3"/>
                    <a:pt x="34" y="2"/>
                  </a:cubicBezTo>
                  <a:cubicBezTo>
                    <a:pt x="30" y="2"/>
                    <a:pt x="27" y="3"/>
                    <a:pt x="22" y="5"/>
                  </a:cubicBezTo>
                  <a:cubicBezTo>
                    <a:pt x="17" y="7"/>
                    <a:pt x="4" y="13"/>
                    <a:pt x="2" y="15"/>
                  </a:cubicBezTo>
                  <a:cubicBezTo>
                    <a:pt x="0" y="17"/>
                    <a:pt x="9" y="16"/>
                    <a:pt x="12" y="16"/>
                  </a:cubicBezTo>
                  <a:cubicBezTo>
                    <a:pt x="15" y="16"/>
                    <a:pt x="18" y="12"/>
                    <a:pt x="22" y="13"/>
                  </a:cubicBezTo>
                  <a:cubicBezTo>
                    <a:pt x="25" y="13"/>
                    <a:pt x="31" y="13"/>
                    <a:pt x="34" y="15"/>
                  </a:cubicBezTo>
                  <a:cubicBezTo>
                    <a:pt x="37" y="16"/>
                    <a:pt x="40" y="16"/>
                    <a:pt x="42" y="19"/>
                  </a:cubicBezTo>
                  <a:cubicBezTo>
                    <a:pt x="44" y="22"/>
                    <a:pt x="46" y="30"/>
                    <a:pt x="46" y="35"/>
                  </a:cubicBezTo>
                  <a:cubicBezTo>
                    <a:pt x="46" y="40"/>
                    <a:pt x="44" y="41"/>
                    <a:pt x="43" y="48"/>
                  </a:cubicBezTo>
                  <a:cubicBezTo>
                    <a:pt x="42" y="55"/>
                    <a:pt x="37" y="75"/>
                    <a:pt x="37" y="79"/>
                  </a:cubicBezTo>
                  <a:cubicBezTo>
                    <a:pt x="37" y="83"/>
                    <a:pt x="39" y="76"/>
                    <a:pt x="41" y="75"/>
                  </a:cubicBezTo>
                  <a:cubicBezTo>
                    <a:pt x="43" y="74"/>
                    <a:pt x="45" y="72"/>
                    <a:pt x="47" y="73"/>
                  </a:cubicBezTo>
                  <a:cubicBezTo>
                    <a:pt x="49" y="74"/>
                    <a:pt x="50" y="84"/>
                    <a:pt x="51" y="81"/>
                  </a:cubicBezTo>
                  <a:cubicBezTo>
                    <a:pt x="52" y="78"/>
                    <a:pt x="54" y="60"/>
                    <a:pt x="54" y="55"/>
                  </a:cubicBezTo>
                  <a:close/>
                </a:path>
              </a:pathLst>
            </a:custGeom>
            <a:solidFill>
              <a:srgbClr val="33CCCC"/>
            </a:solidFill>
            <a:ln w="190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6" name="Group 41"/>
          <xdr:cNvGrpSpPr>
            <a:grpSpLocks/>
          </xdr:cNvGrpSpPr>
        </xdr:nvGrpSpPr>
        <xdr:grpSpPr>
          <a:xfrm>
            <a:off x="175" y="22"/>
            <a:ext cx="154" cy="71"/>
            <a:chOff x="145" y="29"/>
            <a:chExt cx="138" cy="64"/>
          </a:xfrm>
          <a:solidFill>
            <a:srgbClr val="FFFFFF"/>
          </a:solidFill>
        </xdr:grpSpPr>
        <xdr:sp>
          <xdr:nvSpPr>
            <xdr:cNvPr id="38" name="Polygon 43"/>
            <xdr:cNvSpPr>
              <a:spLocks/>
            </xdr:cNvSpPr>
          </xdr:nvSpPr>
          <xdr:spPr>
            <a:xfrm>
              <a:off x="202" y="40"/>
              <a:ext cx="16" cy="13"/>
            </a:xfrm>
            <a:custGeom>
              <a:pathLst>
                <a:path h="13" w="16">
                  <a:moveTo>
                    <a:pt x="1" y="0"/>
                  </a:moveTo>
                  <a:lnTo>
                    <a:pt x="0" y="13"/>
                  </a:lnTo>
                  <a:lnTo>
                    <a:pt x="14" y="13"/>
                  </a:lnTo>
                  <a:lnTo>
                    <a:pt x="16" y="0"/>
                  </a:lnTo>
                  <a:lnTo>
                    <a:pt x="1" y="0"/>
                  </a:lnTo>
                  <a:close/>
                </a:path>
              </a:pathLst>
            </a:custGeom>
            <a:solidFill>
              <a:srgbClr val="FFFFFF"/>
            </a:solidFill>
            <a:ln w="381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AutoShape 44"/>
            <xdr:cNvSpPr>
              <a:spLocks/>
            </xdr:cNvSpPr>
          </xdr:nvSpPr>
          <xdr:spPr>
            <a:xfrm>
              <a:off x="175" y="29"/>
              <a:ext cx="88" cy="25"/>
            </a:xfrm>
            <a:custGeom>
              <a:pathLst>
                <a:path h="26" w="90">
                  <a:moveTo>
                    <a:pt x="0" y="5"/>
                  </a:moveTo>
                  <a:cubicBezTo>
                    <a:pt x="2" y="6"/>
                    <a:pt x="12" y="8"/>
                    <a:pt x="15" y="11"/>
                  </a:cubicBezTo>
                  <a:cubicBezTo>
                    <a:pt x="18" y="14"/>
                    <a:pt x="17" y="19"/>
                    <a:pt x="20" y="22"/>
                  </a:cubicBezTo>
                  <a:cubicBezTo>
                    <a:pt x="23" y="25"/>
                    <a:pt x="28" y="26"/>
                    <a:pt x="32" y="26"/>
                  </a:cubicBezTo>
                  <a:cubicBezTo>
                    <a:pt x="36" y="26"/>
                    <a:pt x="38" y="26"/>
                    <a:pt x="45" y="24"/>
                  </a:cubicBezTo>
                  <a:cubicBezTo>
                    <a:pt x="51" y="22"/>
                    <a:pt x="67" y="12"/>
                    <a:pt x="71" y="8"/>
                  </a:cubicBezTo>
                  <a:cubicBezTo>
                    <a:pt x="76" y="4"/>
                    <a:pt x="71" y="6"/>
                    <a:pt x="74" y="4"/>
                  </a:cubicBezTo>
                  <a:cubicBezTo>
                    <a:pt x="76" y="2"/>
                    <a:pt x="82" y="0"/>
                    <a:pt x="84" y="0"/>
                  </a:cubicBezTo>
                  <a:cubicBezTo>
                    <a:pt x="86" y="0"/>
                    <a:pt x="90" y="0"/>
                    <a:pt x="90" y="0"/>
                  </a:cubicBezTo>
                  <a:cubicBezTo>
                    <a:pt x="90" y="0"/>
                    <a:pt x="86" y="4"/>
                    <a:pt x="84" y="6"/>
                  </a:cubicBezTo>
                  <a:cubicBezTo>
                    <a:pt x="82" y="8"/>
                    <a:pt x="78" y="8"/>
                    <a:pt x="76" y="8"/>
                  </a:cubicBezTo>
                  <a:cubicBezTo>
                    <a:pt x="74" y="8"/>
                    <a:pt x="71" y="8"/>
                    <a:pt x="71" y="8"/>
                  </a:cubicBezTo>
                </a:path>
              </a:pathLst>
            </a:cu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AutoShape 45"/>
            <xdr:cNvSpPr>
              <a:spLocks/>
            </xdr:cNvSpPr>
          </xdr:nvSpPr>
          <xdr:spPr>
            <a:xfrm>
              <a:off x="235" y="40"/>
              <a:ext cx="42" cy="8"/>
            </a:xfrm>
            <a:custGeom>
              <a:pathLst>
                <a:path h="4" w="21">
                  <a:moveTo>
                    <a:pt x="0" y="2"/>
                  </a:moveTo>
                  <a:cubicBezTo>
                    <a:pt x="1" y="2"/>
                    <a:pt x="3" y="2"/>
                    <a:pt x="5" y="2"/>
                  </a:cubicBezTo>
                  <a:cubicBezTo>
                    <a:pt x="7" y="2"/>
                    <a:pt x="9" y="2"/>
                    <a:pt x="11" y="2"/>
                  </a:cubicBezTo>
                  <a:cubicBezTo>
                    <a:pt x="13" y="2"/>
                    <a:pt x="13" y="0"/>
                    <a:pt x="15" y="0"/>
                  </a:cubicBezTo>
                  <a:cubicBezTo>
                    <a:pt x="17" y="0"/>
                    <a:pt x="21" y="3"/>
                    <a:pt x="21" y="2"/>
                  </a:cubicBezTo>
                  <a:cubicBezTo>
                    <a:pt x="21" y="1"/>
                    <a:pt x="16" y="4"/>
                    <a:pt x="14" y="4"/>
                  </a:cubicBezTo>
                  <a:cubicBezTo>
                    <a:pt x="12" y="4"/>
                    <a:pt x="11" y="3"/>
                    <a:pt x="11" y="2"/>
                  </a:cubicBezTo>
                </a:path>
              </a:pathLst>
            </a:cu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AutoShape 46"/>
            <xdr:cNvSpPr>
              <a:spLocks/>
            </xdr:cNvSpPr>
          </xdr:nvSpPr>
          <xdr:spPr>
            <a:xfrm>
              <a:off x="206" y="39"/>
              <a:ext cx="15" cy="14"/>
            </a:xfrm>
            <a:custGeom>
              <a:pathLst>
                <a:path h="14" w="15">
                  <a:moveTo>
                    <a:pt x="0" y="14"/>
                  </a:moveTo>
                  <a:cubicBezTo>
                    <a:pt x="0" y="14"/>
                    <a:pt x="2" y="14"/>
                    <a:pt x="3" y="13"/>
                  </a:cubicBezTo>
                  <a:cubicBezTo>
                    <a:pt x="4" y="12"/>
                    <a:pt x="7" y="7"/>
                    <a:pt x="8" y="6"/>
                  </a:cubicBezTo>
                  <a:cubicBezTo>
                    <a:pt x="9" y="5"/>
                    <a:pt x="11" y="5"/>
                    <a:pt x="12" y="4"/>
                  </a:cubicBezTo>
                  <a:cubicBezTo>
                    <a:pt x="13" y="3"/>
                    <a:pt x="15" y="0"/>
                    <a:pt x="14" y="0"/>
                  </a:cubicBezTo>
                  <a:cubicBezTo>
                    <a:pt x="13" y="0"/>
                    <a:pt x="9" y="0"/>
                    <a:pt x="7" y="2"/>
                  </a:cubicBezTo>
                  <a:cubicBezTo>
                    <a:pt x="5" y="4"/>
                    <a:pt x="5" y="9"/>
                    <a:pt x="4" y="11"/>
                  </a:cubicBezTo>
                </a:path>
              </a:pathLst>
            </a:cu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2" name="Rectangle 47"/>
          <xdr:cNvSpPr>
            <a:spLocks/>
          </xdr:cNvSpPr>
        </xdr:nvSpPr>
        <xdr:spPr>
          <a:xfrm>
            <a:off x="162" y="13"/>
            <a:ext cx="175" cy="89"/>
          </a:xfrm>
          <a:prstGeom prst="rect">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114300</xdr:colOff>
      <xdr:row>7</xdr:row>
      <xdr:rowOff>19050</xdr:rowOff>
    </xdr:from>
    <xdr:to>
      <xdr:col>6</xdr:col>
      <xdr:colOff>533400</xdr:colOff>
      <xdr:row>20</xdr:row>
      <xdr:rowOff>0</xdr:rowOff>
    </xdr:to>
    <xdr:pic>
      <xdr:nvPicPr>
        <xdr:cNvPr id="43" name="Picture 48"/>
        <xdr:cNvPicPr preferRelativeResize="1">
          <a:picLocks noChangeAspect="1"/>
        </xdr:cNvPicPr>
      </xdr:nvPicPr>
      <xdr:blipFill>
        <a:blip r:embed="rId7"/>
        <a:stretch>
          <a:fillRect/>
        </a:stretch>
      </xdr:blipFill>
      <xdr:spPr>
        <a:xfrm>
          <a:off x="114300" y="1352550"/>
          <a:ext cx="7372350" cy="2438400"/>
        </a:xfrm>
        <a:prstGeom prst="rect">
          <a:avLst/>
        </a:prstGeom>
        <a:noFill/>
        <a:ln w="9525" cmpd="sng">
          <a:noFill/>
        </a:ln>
      </xdr:spPr>
    </xdr:pic>
    <xdr:clientData/>
  </xdr:twoCellAnchor>
  <xdr:twoCellAnchor>
    <xdr:from>
      <xdr:col>0</xdr:col>
      <xdr:colOff>114300</xdr:colOff>
      <xdr:row>18</xdr:row>
      <xdr:rowOff>66675</xdr:rowOff>
    </xdr:from>
    <xdr:to>
      <xdr:col>6</xdr:col>
      <xdr:colOff>561975</xdr:colOff>
      <xdr:row>39</xdr:row>
      <xdr:rowOff>152400</xdr:rowOff>
    </xdr:to>
    <xdr:sp>
      <xdr:nvSpPr>
        <xdr:cNvPr id="44" name="Polygon 49"/>
        <xdr:cNvSpPr>
          <a:spLocks/>
        </xdr:cNvSpPr>
      </xdr:nvSpPr>
      <xdr:spPr>
        <a:xfrm>
          <a:off x="114300" y="3476625"/>
          <a:ext cx="7400925" cy="4152900"/>
        </a:xfrm>
        <a:custGeom>
          <a:pathLst>
            <a:path h="436" w="777">
              <a:moveTo>
                <a:pt x="0" y="19"/>
              </a:moveTo>
              <a:lnTo>
                <a:pt x="0" y="436"/>
              </a:lnTo>
              <a:lnTo>
                <a:pt x="777" y="436"/>
              </a:lnTo>
              <a:lnTo>
                <a:pt x="777" y="11"/>
              </a:lnTo>
              <a:cubicBezTo>
                <a:pt x="769" y="10"/>
                <a:pt x="767" y="6"/>
                <a:pt x="759" y="2"/>
              </a:cubicBezTo>
              <a:cubicBezTo>
                <a:pt x="756" y="1"/>
                <a:pt x="749" y="0"/>
                <a:pt x="749" y="0"/>
              </a:cubicBezTo>
              <a:cubicBezTo>
                <a:pt x="738" y="1"/>
                <a:pt x="729" y="2"/>
                <a:pt x="720" y="5"/>
              </a:cubicBezTo>
              <a:cubicBezTo>
                <a:pt x="716" y="6"/>
                <a:pt x="710" y="9"/>
                <a:pt x="710" y="9"/>
              </a:cubicBezTo>
              <a:cubicBezTo>
                <a:pt x="707" y="12"/>
                <a:pt x="702" y="9"/>
                <a:pt x="696" y="10"/>
              </a:cubicBezTo>
              <a:cubicBezTo>
                <a:pt x="692" y="13"/>
                <a:pt x="673" y="12"/>
                <a:pt x="673" y="12"/>
              </a:cubicBezTo>
              <a:cubicBezTo>
                <a:pt x="648" y="9"/>
                <a:pt x="641" y="7"/>
                <a:pt x="618" y="3"/>
              </a:cubicBezTo>
              <a:cubicBezTo>
                <a:pt x="616" y="3"/>
                <a:pt x="600" y="3"/>
                <a:pt x="595" y="6"/>
              </a:cubicBezTo>
              <a:cubicBezTo>
                <a:pt x="592" y="7"/>
                <a:pt x="585" y="10"/>
                <a:pt x="585" y="10"/>
              </a:cubicBezTo>
              <a:cubicBezTo>
                <a:pt x="575" y="20"/>
                <a:pt x="551" y="16"/>
                <a:pt x="533" y="18"/>
              </a:cubicBezTo>
              <a:cubicBezTo>
                <a:pt x="504" y="15"/>
                <a:pt x="498" y="15"/>
                <a:pt x="470" y="12"/>
              </a:cubicBezTo>
              <a:cubicBezTo>
                <a:pt x="462" y="12"/>
                <a:pt x="451" y="7"/>
                <a:pt x="443" y="8"/>
              </a:cubicBezTo>
              <a:cubicBezTo>
                <a:pt x="438" y="9"/>
                <a:pt x="428" y="11"/>
                <a:pt x="428" y="11"/>
              </a:cubicBezTo>
              <a:cubicBezTo>
                <a:pt x="421" y="16"/>
                <a:pt x="412" y="15"/>
                <a:pt x="403" y="17"/>
              </a:cubicBezTo>
              <a:cubicBezTo>
                <a:pt x="391" y="22"/>
                <a:pt x="388" y="15"/>
                <a:pt x="374" y="16"/>
              </a:cubicBezTo>
              <a:cubicBezTo>
                <a:pt x="358" y="15"/>
                <a:pt x="356" y="24"/>
                <a:pt x="343" y="20"/>
              </a:cubicBezTo>
              <a:cubicBezTo>
                <a:pt x="336" y="16"/>
                <a:pt x="326" y="12"/>
                <a:pt x="318" y="10"/>
              </a:cubicBezTo>
              <a:cubicBezTo>
                <a:pt x="313" y="10"/>
                <a:pt x="295" y="10"/>
                <a:pt x="289" y="14"/>
              </a:cubicBezTo>
              <a:cubicBezTo>
                <a:pt x="285" y="15"/>
                <a:pt x="279" y="18"/>
                <a:pt x="279" y="18"/>
              </a:cubicBezTo>
              <a:cubicBezTo>
                <a:pt x="274" y="24"/>
                <a:pt x="275" y="21"/>
                <a:pt x="267" y="24"/>
              </a:cubicBezTo>
              <a:cubicBezTo>
                <a:pt x="264" y="25"/>
                <a:pt x="265" y="22"/>
                <a:pt x="260" y="22"/>
              </a:cubicBezTo>
              <a:cubicBezTo>
                <a:pt x="255" y="22"/>
                <a:pt x="242" y="22"/>
                <a:pt x="236" y="22"/>
              </a:cubicBezTo>
              <a:cubicBezTo>
                <a:pt x="231" y="22"/>
                <a:pt x="221" y="24"/>
                <a:pt x="221" y="24"/>
              </a:cubicBezTo>
              <a:cubicBezTo>
                <a:pt x="215" y="19"/>
                <a:pt x="205" y="19"/>
                <a:pt x="197" y="15"/>
              </a:cubicBezTo>
              <a:cubicBezTo>
                <a:pt x="192" y="13"/>
                <a:pt x="179" y="13"/>
                <a:pt x="179" y="13"/>
              </a:cubicBezTo>
              <a:cubicBezTo>
                <a:pt x="136" y="15"/>
                <a:pt x="162" y="7"/>
                <a:pt x="143" y="15"/>
              </a:cubicBezTo>
              <a:cubicBezTo>
                <a:pt x="136" y="19"/>
                <a:pt x="120" y="17"/>
                <a:pt x="120" y="17"/>
              </a:cubicBezTo>
              <a:cubicBezTo>
                <a:pt x="99" y="16"/>
                <a:pt x="95" y="20"/>
                <a:pt x="82" y="11"/>
              </a:cubicBezTo>
              <a:cubicBezTo>
                <a:pt x="75" y="7"/>
                <a:pt x="59" y="6"/>
                <a:pt x="59" y="6"/>
              </a:cubicBezTo>
              <a:cubicBezTo>
                <a:pt x="41" y="7"/>
                <a:pt x="41" y="7"/>
                <a:pt x="36" y="18"/>
              </a:cubicBezTo>
              <a:cubicBezTo>
                <a:pt x="34" y="21"/>
                <a:pt x="16" y="17"/>
                <a:pt x="16" y="17"/>
              </a:cubicBezTo>
              <a:cubicBezTo>
                <a:pt x="10" y="15"/>
                <a:pt x="3" y="15"/>
                <a:pt x="0" y="19"/>
              </a:cubicBezTo>
              <a:close/>
            </a:path>
          </a:pathLst>
        </a:cu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123825</xdr:rowOff>
    </xdr:from>
    <xdr:to>
      <xdr:col>0</xdr:col>
      <xdr:colOff>1428750</xdr:colOff>
      <xdr:row>19</xdr:row>
      <xdr:rowOff>114300</xdr:rowOff>
    </xdr:to>
    <xdr:pic>
      <xdr:nvPicPr>
        <xdr:cNvPr id="45" name="Picture 50"/>
        <xdr:cNvPicPr preferRelativeResize="1">
          <a:picLocks noChangeAspect="1"/>
        </xdr:cNvPicPr>
      </xdr:nvPicPr>
      <xdr:blipFill>
        <a:blip r:embed="rId8"/>
        <a:stretch>
          <a:fillRect/>
        </a:stretch>
      </xdr:blipFill>
      <xdr:spPr>
        <a:xfrm flipH="1">
          <a:off x="0" y="2962275"/>
          <a:ext cx="1428750" cy="752475"/>
        </a:xfrm>
        <a:prstGeom prst="rect">
          <a:avLst/>
        </a:prstGeom>
        <a:noFill/>
        <a:ln w="9525" cmpd="sng">
          <a:noFill/>
        </a:ln>
      </xdr:spPr>
    </xdr:pic>
    <xdr:clientData/>
  </xdr:twoCellAnchor>
  <xdr:twoCellAnchor>
    <xdr:from>
      <xdr:col>0</xdr:col>
      <xdr:colOff>57150</xdr:colOff>
      <xdr:row>19</xdr:row>
      <xdr:rowOff>9525</xdr:rowOff>
    </xdr:from>
    <xdr:to>
      <xdr:col>6</xdr:col>
      <xdr:colOff>552450</xdr:colOff>
      <xdr:row>40</xdr:row>
      <xdr:rowOff>38100</xdr:rowOff>
    </xdr:to>
    <xdr:sp>
      <xdr:nvSpPr>
        <xdr:cNvPr id="46" name="Polygon 51"/>
        <xdr:cNvSpPr>
          <a:spLocks/>
        </xdr:cNvSpPr>
      </xdr:nvSpPr>
      <xdr:spPr>
        <a:xfrm>
          <a:off x="57150" y="3609975"/>
          <a:ext cx="7448550" cy="4095750"/>
        </a:xfrm>
        <a:custGeom>
          <a:pathLst>
            <a:path h="430" w="782">
              <a:moveTo>
                <a:pt x="4" y="424"/>
              </a:moveTo>
              <a:lnTo>
                <a:pt x="4" y="86"/>
              </a:lnTo>
              <a:lnTo>
                <a:pt x="7" y="95"/>
              </a:lnTo>
              <a:lnTo>
                <a:pt x="13" y="105"/>
              </a:lnTo>
              <a:cubicBezTo>
                <a:pt x="36" y="106"/>
                <a:pt x="0" y="132"/>
                <a:pt x="19" y="139"/>
              </a:cubicBezTo>
              <a:cubicBezTo>
                <a:pt x="20" y="150"/>
                <a:pt x="8" y="207"/>
                <a:pt x="15" y="216"/>
              </a:cubicBezTo>
              <a:cubicBezTo>
                <a:pt x="25" y="223"/>
                <a:pt x="10" y="240"/>
                <a:pt x="22" y="246"/>
              </a:cubicBezTo>
              <a:cubicBezTo>
                <a:pt x="28" y="250"/>
                <a:pt x="13" y="307"/>
                <a:pt x="19" y="315"/>
              </a:cubicBezTo>
              <a:cubicBezTo>
                <a:pt x="22" y="324"/>
                <a:pt x="27" y="388"/>
                <a:pt x="36" y="393"/>
              </a:cubicBezTo>
              <a:cubicBezTo>
                <a:pt x="67" y="387"/>
                <a:pt x="61" y="425"/>
                <a:pt x="98" y="405"/>
              </a:cubicBezTo>
              <a:cubicBezTo>
                <a:pt x="99" y="414"/>
                <a:pt x="170" y="405"/>
                <a:pt x="174" y="413"/>
              </a:cubicBezTo>
              <a:cubicBezTo>
                <a:pt x="206" y="400"/>
                <a:pt x="232" y="368"/>
                <a:pt x="237" y="389"/>
              </a:cubicBezTo>
              <a:cubicBezTo>
                <a:pt x="245" y="430"/>
                <a:pt x="313" y="399"/>
                <a:pt x="363" y="401"/>
              </a:cubicBezTo>
              <a:cubicBezTo>
                <a:pt x="395" y="418"/>
                <a:pt x="448" y="395"/>
                <a:pt x="479" y="395"/>
              </a:cubicBezTo>
              <a:cubicBezTo>
                <a:pt x="510" y="395"/>
                <a:pt x="518" y="398"/>
                <a:pt x="549" y="398"/>
              </a:cubicBezTo>
              <a:cubicBezTo>
                <a:pt x="566" y="383"/>
                <a:pt x="656" y="413"/>
                <a:pt x="668" y="396"/>
              </a:cubicBezTo>
              <a:cubicBezTo>
                <a:pt x="680" y="388"/>
                <a:pt x="698" y="345"/>
                <a:pt x="717" y="337"/>
              </a:cubicBezTo>
              <a:cubicBezTo>
                <a:pt x="732" y="330"/>
                <a:pt x="738" y="294"/>
                <a:pt x="750" y="276"/>
              </a:cubicBezTo>
              <a:cubicBezTo>
                <a:pt x="757" y="260"/>
                <a:pt x="756" y="217"/>
                <a:pt x="762" y="202"/>
              </a:cubicBezTo>
              <a:cubicBezTo>
                <a:pt x="764" y="195"/>
                <a:pt x="752" y="153"/>
                <a:pt x="758" y="149"/>
              </a:cubicBezTo>
              <a:cubicBezTo>
                <a:pt x="769" y="139"/>
                <a:pt x="758" y="117"/>
                <a:pt x="759" y="103"/>
              </a:cubicBezTo>
              <a:cubicBezTo>
                <a:pt x="768" y="86"/>
                <a:pt x="753" y="75"/>
                <a:pt x="766" y="56"/>
              </a:cubicBezTo>
              <a:cubicBezTo>
                <a:pt x="767" y="34"/>
                <a:pt x="769" y="17"/>
                <a:pt x="778" y="6"/>
              </a:cubicBezTo>
              <a:cubicBezTo>
                <a:pt x="779" y="4"/>
                <a:pt x="782" y="0"/>
                <a:pt x="782" y="0"/>
              </a:cubicBezTo>
              <a:lnTo>
                <a:pt x="782" y="423"/>
              </a:lnTo>
              <a:lnTo>
                <a:pt x="4" y="424"/>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xdr:row>
      <xdr:rowOff>133350</xdr:rowOff>
    </xdr:from>
    <xdr:to>
      <xdr:col>1</xdr:col>
      <xdr:colOff>304800</xdr:colOff>
      <xdr:row>11</xdr:row>
      <xdr:rowOff>85725</xdr:rowOff>
    </xdr:to>
    <xdr:sp>
      <xdr:nvSpPr>
        <xdr:cNvPr id="47" name="TextBox 52"/>
        <xdr:cNvSpPr txBox="1">
          <a:spLocks noChangeArrowheads="1"/>
        </xdr:cNvSpPr>
      </xdr:nvSpPr>
      <xdr:spPr>
        <a:xfrm>
          <a:off x="38100" y="1847850"/>
          <a:ext cx="2486025" cy="333375"/>
        </a:xfrm>
        <a:prstGeom prst="rect">
          <a:avLst/>
        </a:prstGeom>
        <a:noFill/>
        <a:ln w="57150" cmpd="sng">
          <a:solidFill>
            <a:srgbClr val="FF6600"/>
          </a:solidFill>
          <a:headEnd type="none"/>
          <a:tailEnd type="none"/>
        </a:ln>
      </xdr:spPr>
      <xdr:txBody>
        <a:bodyPr vertOverflow="clip" wrap="square"/>
        <a:p>
          <a:pPr algn="l">
            <a:defRPr/>
          </a:pPr>
          <a:r>
            <a:rPr lang="en-US" cap="none" sz="1600" b="0" i="0" u="none" baseline="0">
              <a:latin typeface="Arial"/>
              <a:ea typeface="Arial"/>
              <a:cs typeface="Arial"/>
            </a:rPr>
            <a:t>Plongée Mélange: Nitrox</a:t>
          </a:r>
        </a:p>
      </xdr:txBody>
    </xdr:sp>
    <xdr:clientData/>
  </xdr:twoCellAnchor>
  <xdr:twoCellAnchor>
    <xdr:from>
      <xdr:col>0</xdr:col>
      <xdr:colOff>590550</xdr:colOff>
      <xdr:row>14</xdr:row>
      <xdr:rowOff>0</xdr:rowOff>
    </xdr:from>
    <xdr:to>
      <xdr:col>0</xdr:col>
      <xdr:colOff>1200150</xdr:colOff>
      <xdr:row>15</xdr:row>
      <xdr:rowOff>133350</xdr:rowOff>
    </xdr:to>
    <xdr:sp>
      <xdr:nvSpPr>
        <xdr:cNvPr id="48" name="TextBox 53"/>
        <xdr:cNvSpPr txBox="1">
          <a:spLocks noChangeArrowheads="1"/>
        </xdr:cNvSpPr>
      </xdr:nvSpPr>
      <xdr:spPr>
        <a:xfrm>
          <a:off x="590550" y="2667000"/>
          <a:ext cx="609600" cy="304800"/>
        </a:xfrm>
        <a:prstGeom prst="rect">
          <a:avLst/>
        </a:prstGeom>
        <a:solidFill>
          <a:srgbClr val="CCFFCC"/>
        </a:solidFill>
        <a:ln w="3175" cmpd="sng">
          <a:solidFill>
            <a:srgbClr val="FF6600"/>
          </a:solidFill>
          <a:headEnd type="none"/>
          <a:tailEnd type="none"/>
        </a:ln>
      </xdr:spPr>
      <xdr:txBody>
        <a:bodyPr vertOverflow="clip" wrap="square"/>
        <a:p>
          <a:pPr algn="ctr">
            <a:defRPr/>
          </a:pPr>
          <a:r>
            <a:rPr lang="en-US" cap="none" sz="800" b="0" i="0" u="none" baseline="0">
              <a:latin typeface="Arial"/>
              <a:ea typeface="Arial"/>
              <a:cs typeface="Arial"/>
            </a:rPr>
            <a:t>heure d'immersion</a:t>
          </a:r>
        </a:p>
      </xdr:txBody>
    </xdr:sp>
    <xdr:clientData/>
  </xdr:twoCellAnchor>
  <xdr:oneCellAnchor>
    <xdr:from>
      <xdr:col>5</xdr:col>
      <xdr:colOff>600075</xdr:colOff>
      <xdr:row>20</xdr:row>
      <xdr:rowOff>85725</xdr:rowOff>
    </xdr:from>
    <xdr:ext cx="238125" cy="171450"/>
    <xdr:sp>
      <xdr:nvSpPr>
        <xdr:cNvPr id="49" name="TextBox 54"/>
        <xdr:cNvSpPr txBox="1">
          <a:spLocks noChangeArrowheads="1"/>
        </xdr:cNvSpPr>
      </xdr:nvSpPr>
      <xdr:spPr>
        <a:xfrm>
          <a:off x="6924675" y="3876675"/>
          <a:ext cx="238125" cy="171450"/>
        </a:xfrm>
        <a:prstGeom prst="rect">
          <a:avLst/>
        </a:prstGeom>
        <a:solidFill>
          <a:srgbClr val="CCFFCC"/>
        </a:solidFill>
        <a:ln w="9525" cmpd="sng">
          <a:solidFill>
            <a:srgbClr val="FF6600"/>
          </a:solidFill>
          <a:headEnd type="none"/>
          <a:tailEnd type="none"/>
        </a:ln>
      </xdr:spPr>
      <xdr:txBody>
        <a:bodyPr vertOverflow="clip" wrap="square">
          <a:spAutoFit/>
        </a:bodyPr>
        <a:p>
          <a:pPr algn="ctr">
            <a:defRPr/>
          </a:pPr>
          <a:r>
            <a:rPr lang="en-US" cap="none" sz="800" b="0" i="0" u="none" baseline="0">
              <a:latin typeface="Arial"/>
              <a:ea typeface="Arial"/>
              <a:cs typeface="Arial"/>
            </a:rPr>
            <a:t>30s</a:t>
          </a:r>
        </a:p>
      </xdr:txBody>
    </xdr:sp>
    <xdr:clientData/>
  </xdr:oneCellAnchor>
  <xdr:twoCellAnchor>
    <xdr:from>
      <xdr:col>2</xdr:col>
      <xdr:colOff>76200</xdr:colOff>
      <xdr:row>31</xdr:row>
      <xdr:rowOff>171450</xdr:rowOff>
    </xdr:from>
    <xdr:to>
      <xdr:col>3</xdr:col>
      <xdr:colOff>104775</xdr:colOff>
      <xdr:row>34</xdr:row>
      <xdr:rowOff>28575</xdr:rowOff>
    </xdr:to>
    <xdr:sp>
      <xdr:nvSpPr>
        <xdr:cNvPr id="50" name="TextBox 55"/>
        <xdr:cNvSpPr txBox="1">
          <a:spLocks noChangeArrowheads="1"/>
        </xdr:cNvSpPr>
      </xdr:nvSpPr>
      <xdr:spPr>
        <a:xfrm>
          <a:off x="2971800" y="6096000"/>
          <a:ext cx="628650" cy="457200"/>
        </a:xfrm>
        <a:prstGeom prst="rect">
          <a:avLst/>
        </a:prstGeom>
        <a:noFill/>
        <a:ln w="57150" cmpd="sng">
          <a:noFill/>
        </a:ln>
      </xdr:spPr>
      <xdr:txBody>
        <a:bodyPr vertOverflow="clip" wrap="square"/>
        <a:p>
          <a:pPr algn="l">
            <a:defRPr/>
          </a:pPr>
          <a:r>
            <a:rPr lang="en-US" cap="none" sz="800" b="0" i="0" u="none" baseline="0">
              <a:latin typeface="Arial"/>
              <a:ea typeface="Arial"/>
              <a:cs typeface="Arial"/>
            </a:rPr>
            <a:t>vitesse de remontée au palier :</a:t>
          </a:r>
        </a:p>
      </xdr:txBody>
    </xdr:sp>
    <xdr:clientData/>
  </xdr:twoCellAnchor>
  <xdr:twoCellAnchor>
    <xdr:from>
      <xdr:col>4</xdr:col>
      <xdr:colOff>2133600</xdr:colOff>
      <xdr:row>11</xdr:row>
      <xdr:rowOff>171450</xdr:rowOff>
    </xdr:from>
    <xdr:to>
      <xdr:col>5</xdr:col>
      <xdr:colOff>590550</xdr:colOff>
      <xdr:row>13</xdr:row>
      <xdr:rowOff>95250</xdr:rowOff>
    </xdr:to>
    <xdr:sp>
      <xdr:nvSpPr>
        <xdr:cNvPr id="51" name="TextBox 56"/>
        <xdr:cNvSpPr txBox="1">
          <a:spLocks noChangeArrowheads="1"/>
        </xdr:cNvSpPr>
      </xdr:nvSpPr>
      <xdr:spPr>
        <a:xfrm>
          <a:off x="6191250" y="2266950"/>
          <a:ext cx="723900" cy="304800"/>
        </a:xfrm>
        <a:prstGeom prst="rect">
          <a:avLst/>
        </a:prstGeom>
        <a:solidFill>
          <a:srgbClr val="CCFFCC"/>
        </a:solidFill>
        <a:ln w="3175" cmpd="sng">
          <a:solidFill>
            <a:srgbClr val="FF6600"/>
          </a:solidFill>
          <a:headEnd type="none"/>
          <a:tailEnd type="none"/>
        </a:ln>
      </xdr:spPr>
      <xdr:txBody>
        <a:bodyPr vertOverflow="clip" wrap="square"/>
        <a:p>
          <a:pPr algn="ctr">
            <a:defRPr/>
          </a:pPr>
          <a:r>
            <a:rPr lang="en-US" cap="none" sz="800" b="0" i="0" u="none" baseline="0">
              <a:latin typeface="Arial"/>
              <a:ea typeface="Arial"/>
              <a:cs typeface="Arial"/>
            </a:rPr>
            <a:t>Heure de sortie arrondie</a:t>
          </a:r>
        </a:p>
      </xdr:txBody>
    </xdr:sp>
    <xdr:clientData/>
  </xdr:twoCellAnchor>
  <xdr:twoCellAnchor>
    <xdr:from>
      <xdr:col>0</xdr:col>
      <xdr:colOff>552450</xdr:colOff>
      <xdr:row>12</xdr:row>
      <xdr:rowOff>114300</xdr:rowOff>
    </xdr:from>
    <xdr:to>
      <xdr:col>0</xdr:col>
      <xdr:colOff>552450</xdr:colOff>
      <xdr:row>37</xdr:row>
      <xdr:rowOff>152400</xdr:rowOff>
    </xdr:to>
    <xdr:sp>
      <xdr:nvSpPr>
        <xdr:cNvPr id="52" name="AutoShape 57"/>
        <xdr:cNvSpPr>
          <a:spLocks/>
        </xdr:cNvSpPr>
      </xdr:nvSpPr>
      <xdr:spPr>
        <a:xfrm>
          <a:off x="552450" y="2400300"/>
          <a:ext cx="0" cy="4848225"/>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32</xdr:row>
      <xdr:rowOff>152400</xdr:rowOff>
    </xdr:from>
    <xdr:to>
      <xdr:col>1</xdr:col>
      <xdr:colOff>476250</xdr:colOff>
      <xdr:row>37</xdr:row>
      <xdr:rowOff>28575</xdr:rowOff>
    </xdr:to>
    <xdr:sp>
      <xdr:nvSpPr>
        <xdr:cNvPr id="53" name="AutoShape 58"/>
        <xdr:cNvSpPr>
          <a:spLocks/>
        </xdr:cNvSpPr>
      </xdr:nvSpPr>
      <xdr:spPr>
        <a:xfrm>
          <a:off x="2695575" y="6267450"/>
          <a:ext cx="0" cy="85725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18</xdr:row>
      <xdr:rowOff>133350</xdr:rowOff>
    </xdr:from>
    <xdr:to>
      <xdr:col>5</xdr:col>
      <xdr:colOff>619125</xdr:colOff>
      <xdr:row>37</xdr:row>
      <xdr:rowOff>19050</xdr:rowOff>
    </xdr:to>
    <xdr:sp>
      <xdr:nvSpPr>
        <xdr:cNvPr id="54" name="Polygon 59"/>
        <xdr:cNvSpPr>
          <a:spLocks/>
        </xdr:cNvSpPr>
      </xdr:nvSpPr>
      <xdr:spPr>
        <a:xfrm>
          <a:off x="571500" y="3543300"/>
          <a:ext cx="6372225" cy="3571875"/>
        </a:xfrm>
        <a:custGeom>
          <a:pathLst>
            <a:path h="375" w="669">
              <a:moveTo>
                <a:pt x="0" y="13"/>
              </a:moveTo>
              <a:lnTo>
                <a:pt x="13" y="375"/>
              </a:lnTo>
              <a:lnTo>
                <a:pt x="226" y="375"/>
              </a:lnTo>
              <a:lnTo>
                <a:pt x="278" y="128"/>
              </a:lnTo>
              <a:lnTo>
                <a:pt x="334" y="128"/>
              </a:lnTo>
              <a:lnTo>
                <a:pt x="353" y="68"/>
              </a:lnTo>
              <a:lnTo>
                <a:pt x="652" y="69"/>
              </a:lnTo>
              <a:lnTo>
                <a:pt x="669" y="0"/>
              </a:lnTo>
            </a:path>
          </a:pathLst>
        </a:custGeom>
        <a:noFill/>
        <a:ln w="38100"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1304925</xdr:colOff>
      <xdr:row>29</xdr:row>
      <xdr:rowOff>38100</xdr:rowOff>
    </xdr:from>
    <xdr:to>
      <xdr:col>0</xdr:col>
      <xdr:colOff>2085975</xdr:colOff>
      <xdr:row>31</xdr:row>
      <xdr:rowOff>114300</xdr:rowOff>
    </xdr:to>
    <xdr:pic>
      <xdr:nvPicPr>
        <xdr:cNvPr id="55" name="Picture 60"/>
        <xdr:cNvPicPr preferRelativeResize="1">
          <a:picLocks noChangeAspect="1"/>
        </xdr:cNvPicPr>
      </xdr:nvPicPr>
      <xdr:blipFill>
        <a:blip r:embed="rId9"/>
        <a:stretch>
          <a:fillRect/>
        </a:stretch>
      </xdr:blipFill>
      <xdr:spPr>
        <a:xfrm>
          <a:off x="1304925" y="5581650"/>
          <a:ext cx="781050" cy="457200"/>
        </a:xfrm>
        <a:prstGeom prst="rect">
          <a:avLst/>
        </a:prstGeom>
        <a:noFill/>
        <a:ln w="9525" cmpd="sng">
          <a:noFill/>
        </a:ln>
      </xdr:spPr>
    </xdr:pic>
    <xdr:clientData/>
  </xdr:twoCellAnchor>
  <xdr:twoCellAnchor>
    <xdr:from>
      <xdr:col>0</xdr:col>
      <xdr:colOff>209550</xdr:colOff>
      <xdr:row>37</xdr:row>
      <xdr:rowOff>28575</xdr:rowOff>
    </xdr:from>
    <xdr:to>
      <xdr:col>0</xdr:col>
      <xdr:colOff>933450</xdr:colOff>
      <xdr:row>37</xdr:row>
      <xdr:rowOff>28575</xdr:rowOff>
    </xdr:to>
    <xdr:sp>
      <xdr:nvSpPr>
        <xdr:cNvPr id="56" name="Line 61"/>
        <xdr:cNvSpPr>
          <a:spLocks/>
        </xdr:cNvSpPr>
      </xdr:nvSpPr>
      <xdr:spPr>
        <a:xfrm flipH="1">
          <a:off x="209550" y="7124700"/>
          <a:ext cx="723900" cy="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25</xdr:row>
      <xdr:rowOff>19050</xdr:rowOff>
    </xdr:from>
    <xdr:to>
      <xdr:col>3</xdr:col>
      <xdr:colOff>161925</xdr:colOff>
      <xdr:row>37</xdr:row>
      <xdr:rowOff>9525</xdr:rowOff>
    </xdr:to>
    <xdr:sp>
      <xdr:nvSpPr>
        <xdr:cNvPr id="57" name="Line 62"/>
        <xdr:cNvSpPr>
          <a:spLocks/>
        </xdr:cNvSpPr>
      </xdr:nvSpPr>
      <xdr:spPr>
        <a:xfrm>
          <a:off x="3657600" y="4781550"/>
          <a:ext cx="0" cy="2324100"/>
        </a:xfrm>
        <a:prstGeom prst="line">
          <a:avLst/>
        </a:prstGeom>
        <a:noFill/>
        <a:ln w="28575" cmpd="sng">
          <a:solidFill>
            <a:srgbClr val="339966"/>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38100</xdr:rowOff>
    </xdr:from>
    <xdr:to>
      <xdr:col>6</xdr:col>
      <xdr:colOff>0</xdr:colOff>
      <xdr:row>18</xdr:row>
      <xdr:rowOff>123825</xdr:rowOff>
    </xdr:to>
    <xdr:sp>
      <xdr:nvSpPr>
        <xdr:cNvPr id="58" name="AutoShape 63"/>
        <xdr:cNvSpPr>
          <a:spLocks/>
        </xdr:cNvSpPr>
      </xdr:nvSpPr>
      <xdr:spPr>
        <a:xfrm flipV="1">
          <a:off x="6953250" y="2324100"/>
          <a:ext cx="0" cy="1209675"/>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29</xdr:row>
      <xdr:rowOff>19050</xdr:rowOff>
    </xdr:from>
    <xdr:to>
      <xdr:col>2</xdr:col>
      <xdr:colOff>47625</xdr:colOff>
      <xdr:row>29</xdr:row>
      <xdr:rowOff>171450</xdr:rowOff>
    </xdr:to>
    <xdr:sp textlink="$K$69">
      <xdr:nvSpPr>
        <xdr:cNvPr id="59" name="TextBox 64"/>
        <xdr:cNvSpPr txBox="1">
          <a:spLocks noChangeArrowheads="1"/>
        </xdr:cNvSpPr>
      </xdr:nvSpPr>
      <xdr:spPr>
        <a:xfrm>
          <a:off x="2371725" y="5562600"/>
          <a:ext cx="571500" cy="152400"/>
        </a:xfrm>
        <a:prstGeom prst="rect">
          <a:avLst/>
        </a:prstGeom>
        <a:solidFill>
          <a:srgbClr val="CCFFFF"/>
        </a:solidFill>
        <a:ln w="3175" cmpd="sng">
          <a:noFill/>
        </a:ln>
      </xdr:spPr>
      <xdr:txBody>
        <a:bodyPr vertOverflow="clip" wrap="square"/>
        <a:p>
          <a:pPr algn="ctr">
            <a:defRPr/>
          </a:pPr>
          <a:fld id="{b168cd71-5a1c-4055-b966-bc6911c3c806}" type="TxLink">
            <a:rPr lang="en-US" cap="none" sz="800" b="0" i="0" u="none" baseline="0">
              <a:latin typeface="Arial"/>
              <a:ea typeface="Arial"/>
              <a:cs typeface="Arial"/>
            </a:rPr>
            <a:t>2 min 28 s</a:t>
          </a:fld>
        </a:p>
      </xdr:txBody>
    </xdr:sp>
    <xdr:clientData/>
  </xdr:twoCellAnchor>
  <xdr:twoCellAnchor>
    <xdr:from>
      <xdr:col>1</xdr:col>
      <xdr:colOff>361950</xdr:colOff>
      <xdr:row>24</xdr:row>
      <xdr:rowOff>180975</xdr:rowOff>
    </xdr:from>
    <xdr:to>
      <xdr:col>1</xdr:col>
      <xdr:colOff>638175</xdr:colOff>
      <xdr:row>27</xdr:row>
      <xdr:rowOff>47625</xdr:rowOff>
    </xdr:to>
    <xdr:sp>
      <xdr:nvSpPr>
        <xdr:cNvPr id="60" name="AutoShape 65"/>
        <xdr:cNvSpPr>
          <a:spLocks/>
        </xdr:cNvSpPr>
      </xdr:nvSpPr>
      <xdr:spPr>
        <a:xfrm rot="16349373">
          <a:off x="2581275" y="4752975"/>
          <a:ext cx="276225" cy="457200"/>
        </a:xfrm>
        <a:prstGeom prst="stripedRightArrow">
          <a:avLst/>
        </a:prstGeom>
        <a:solidFill>
          <a:srgbClr val="CCFFFF"/>
        </a:solidFill>
        <a:ln w="127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29</xdr:row>
      <xdr:rowOff>161925</xdr:rowOff>
    </xdr:from>
    <xdr:to>
      <xdr:col>3</xdr:col>
      <xdr:colOff>352425</xdr:colOff>
      <xdr:row>30</xdr:row>
      <xdr:rowOff>123825</xdr:rowOff>
    </xdr:to>
    <xdr:sp textlink="$F$70">
      <xdr:nvSpPr>
        <xdr:cNvPr id="61" name="TextBox 66"/>
        <xdr:cNvSpPr txBox="1">
          <a:spLocks noChangeArrowheads="1"/>
        </xdr:cNvSpPr>
      </xdr:nvSpPr>
      <xdr:spPr>
        <a:xfrm>
          <a:off x="3524250" y="5705475"/>
          <a:ext cx="323850" cy="152400"/>
        </a:xfrm>
        <a:prstGeom prst="rect">
          <a:avLst/>
        </a:prstGeom>
        <a:solidFill>
          <a:srgbClr val="CCFFFF"/>
        </a:solidFill>
        <a:ln w="12700" cmpd="sng">
          <a:solidFill>
            <a:srgbClr val="339966"/>
          </a:solidFill>
          <a:headEnd type="none"/>
          <a:tailEnd type="none"/>
        </a:ln>
      </xdr:spPr>
      <xdr:txBody>
        <a:bodyPr vertOverflow="clip" wrap="square"/>
        <a:p>
          <a:pPr algn="ctr">
            <a:defRPr/>
          </a:pPr>
          <a:fld id="{793493f4-bc41-4972-b94a-7ffb71bcae64}" type="TxLink">
            <a:rPr lang="en-US" cap="none" sz="800" b="0" i="0" u="none" baseline="0">
              <a:latin typeface="Arial"/>
              <a:ea typeface="Arial"/>
              <a:cs typeface="Arial"/>
            </a:rPr>
            <a:t>37 m</a:t>
          </a:fld>
        </a:p>
      </xdr:txBody>
    </xdr:sp>
    <xdr:clientData/>
  </xdr:twoCellAnchor>
  <xdr:twoCellAnchor>
    <xdr:from>
      <xdr:col>0</xdr:col>
      <xdr:colOff>571500</xdr:colOff>
      <xdr:row>32</xdr:row>
      <xdr:rowOff>152400</xdr:rowOff>
    </xdr:from>
    <xdr:to>
      <xdr:col>1</xdr:col>
      <xdr:colOff>447675</xdr:colOff>
      <xdr:row>34</xdr:row>
      <xdr:rowOff>66675</xdr:rowOff>
    </xdr:to>
    <xdr:sp textlink="$K$58">
      <xdr:nvSpPr>
        <xdr:cNvPr id="62" name="AutoShape 67"/>
        <xdr:cNvSpPr>
          <a:spLocks/>
        </xdr:cNvSpPr>
      </xdr:nvSpPr>
      <xdr:spPr>
        <a:xfrm>
          <a:off x="571500" y="6267450"/>
          <a:ext cx="2095500" cy="323850"/>
        </a:xfrm>
        <a:prstGeom prst="leftRightArrowCallout">
          <a:avLst>
            <a:gd name="adj1" fmla="val 0"/>
            <a:gd name="adj2" fmla="val -26472"/>
            <a:gd name="adj3" fmla="val -41578"/>
            <a:gd name="adj4" fmla="val 0"/>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 h 27 mn  s</a:t>
          </a:r>
        </a:p>
      </xdr:txBody>
    </xdr:sp>
    <xdr:clientData/>
  </xdr:twoCellAnchor>
  <xdr:oneCellAnchor>
    <xdr:from>
      <xdr:col>0</xdr:col>
      <xdr:colOff>790575</xdr:colOff>
      <xdr:row>15</xdr:row>
      <xdr:rowOff>142875</xdr:rowOff>
    </xdr:from>
    <xdr:ext cx="257175" cy="200025"/>
    <xdr:sp textlink="$B$56">
      <xdr:nvSpPr>
        <xdr:cNvPr id="63" name="TextBox 68"/>
        <xdr:cNvSpPr txBox="1">
          <a:spLocks noChangeArrowheads="1"/>
        </xdr:cNvSpPr>
      </xdr:nvSpPr>
      <xdr:spPr>
        <a:xfrm>
          <a:off x="790575" y="2981325"/>
          <a:ext cx="257175" cy="200025"/>
        </a:xfrm>
        <a:prstGeom prst="rect">
          <a:avLst/>
        </a:prstGeom>
        <a:solidFill>
          <a:srgbClr val="CCFFCC"/>
        </a:solidFill>
        <a:ln w="3175" cmpd="sng">
          <a:noFill/>
        </a:ln>
      </xdr:spPr>
      <xdr:txBody>
        <a:bodyPr vertOverflow="clip" wrap="square">
          <a:spAutoFit/>
        </a:bodyPr>
        <a:p>
          <a:pPr algn="ctr">
            <a:defRPr/>
          </a:pPr>
          <a:fld id="{671a4f6a-b98e-4dec-b2a6-b05a83c122d8}" type="TxLink">
            <a:rPr lang="en-US" cap="none" sz="1000" b="1" i="0" u="none" baseline="0">
              <a:solidFill>
                <a:srgbClr val="000000"/>
              </a:solidFill>
              <a:latin typeface="Arial"/>
              <a:ea typeface="Arial"/>
              <a:cs typeface="Arial"/>
            </a:rPr>
            <a:t>9 h</a:t>
          </a:fld>
        </a:p>
      </xdr:txBody>
    </xdr:sp>
    <xdr:clientData/>
  </xdr:oneCellAnchor>
  <xdr:oneCellAnchor>
    <xdr:from>
      <xdr:col>4</xdr:col>
      <xdr:colOff>2171700</xdr:colOff>
      <xdr:row>13</xdr:row>
      <xdr:rowOff>142875</xdr:rowOff>
    </xdr:from>
    <xdr:ext cx="628650" cy="200025"/>
    <xdr:sp textlink="$M$49">
      <xdr:nvSpPr>
        <xdr:cNvPr id="64" name="TextBox 69"/>
        <xdr:cNvSpPr txBox="1">
          <a:spLocks noChangeArrowheads="1"/>
        </xdr:cNvSpPr>
      </xdr:nvSpPr>
      <xdr:spPr>
        <a:xfrm>
          <a:off x="6229350" y="2619375"/>
          <a:ext cx="628650" cy="200025"/>
        </a:xfrm>
        <a:prstGeom prst="rect">
          <a:avLst/>
        </a:prstGeom>
        <a:solidFill>
          <a:srgbClr val="CCFFCC"/>
        </a:solidFill>
        <a:ln w="3175" cmpd="sng">
          <a:noFill/>
        </a:ln>
      </xdr:spPr>
      <xdr:txBody>
        <a:bodyPr vertOverflow="clip" wrap="square">
          <a:spAutoFit/>
        </a:bodyPr>
        <a:p>
          <a:pPr algn="ctr">
            <a:defRPr/>
          </a:pPr>
          <a:fld id="{e9c553d0-1f2e-4829-928c-05b0d814a936}" type="TxLink">
            <a:rPr lang="en-US" cap="none" sz="1000" b="0" i="0" u="none" baseline="0">
              <a:latin typeface="Arial"/>
              <a:ea typeface="Arial"/>
              <a:cs typeface="Arial"/>
            </a:rPr>
            <a:t>9 h 58 mn</a:t>
          </a:fld>
        </a:p>
      </xdr:txBody>
    </xdr:sp>
    <xdr:clientData/>
  </xdr:oneCellAnchor>
  <xdr:oneCellAnchor>
    <xdr:from>
      <xdr:col>1</xdr:col>
      <xdr:colOff>323850</xdr:colOff>
      <xdr:row>9</xdr:row>
      <xdr:rowOff>142875</xdr:rowOff>
    </xdr:from>
    <xdr:ext cx="600075" cy="333375"/>
    <xdr:sp textlink="$B$51">
      <xdr:nvSpPr>
        <xdr:cNvPr id="65" name="TextBox 70"/>
        <xdr:cNvSpPr txBox="1">
          <a:spLocks noChangeArrowheads="1"/>
        </xdr:cNvSpPr>
      </xdr:nvSpPr>
      <xdr:spPr>
        <a:xfrm>
          <a:off x="2543175" y="1857375"/>
          <a:ext cx="600075" cy="333375"/>
        </a:xfrm>
        <a:prstGeom prst="rect">
          <a:avLst/>
        </a:prstGeom>
        <a:noFill/>
        <a:ln w="57150" cmpd="sng">
          <a:solidFill>
            <a:srgbClr val="FF6600"/>
          </a:solidFill>
          <a:headEnd type="none"/>
          <a:tailEnd type="none"/>
        </a:ln>
      </xdr:spPr>
      <xdr:txBody>
        <a:bodyPr vertOverflow="clip" wrap="square">
          <a:spAutoFit/>
        </a:bodyPr>
        <a:p>
          <a:pPr algn="l">
            <a:defRPr/>
          </a:pPr>
          <a:fld id="{a97b0df7-7a1e-46b5-b18b-a31d3cad5758}" type="TxLink">
            <a:rPr lang="en-US" cap="none" sz="1600" b="0" i="0" u="none" baseline="0">
              <a:latin typeface="Arial"/>
              <a:ea typeface="Arial"/>
              <a:cs typeface="Arial"/>
            </a:rPr>
            <a:t>30 %</a:t>
          </a:fld>
        </a:p>
      </xdr:txBody>
    </xdr:sp>
    <xdr:clientData/>
  </xdr:oneCellAnchor>
  <xdr:oneCellAnchor>
    <xdr:from>
      <xdr:col>0</xdr:col>
      <xdr:colOff>1038225</xdr:colOff>
      <xdr:row>15</xdr:row>
      <xdr:rowOff>142875</xdr:rowOff>
    </xdr:from>
    <xdr:ext cx="76200" cy="200025"/>
    <xdr:sp textlink="$C$56">
      <xdr:nvSpPr>
        <xdr:cNvPr id="66" name="TextBox 71"/>
        <xdr:cNvSpPr txBox="1">
          <a:spLocks noChangeArrowheads="1"/>
        </xdr:cNvSpPr>
      </xdr:nvSpPr>
      <xdr:spPr>
        <a:xfrm>
          <a:off x="1038225" y="2981325"/>
          <a:ext cx="76200" cy="200025"/>
        </a:xfrm>
        <a:prstGeom prst="rect">
          <a:avLst/>
        </a:prstGeom>
        <a:solidFill>
          <a:srgbClr val="CCFFCC"/>
        </a:solidFill>
        <a:ln w="3175" cmpd="sng">
          <a:noFill/>
        </a:ln>
      </xdr:spPr>
      <xdr:txBody>
        <a:bodyPr vertOverflow="clip" wrap="square">
          <a:spAutoFit/>
        </a:bodyPr>
        <a:p>
          <a:pPr algn="ctr">
            <a:defRPr/>
          </a:pPr>
          <a:fld id="{d348519d-a635-40cb-9417-40c84662f76a}" type="TxLink">
            <a:rPr lang="en-US" cap="none" u="none" baseline="0">
              <a:latin typeface="Arial"/>
              <a:ea typeface="Arial"/>
              <a:cs typeface="Arial"/>
            </a:rPr>
            <a:t/>
          </a:fld>
        </a:p>
      </xdr:txBody>
    </xdr:sp>
    <xdr:clientData/>
  </xdr:oneCellAnchor>
  <xdr:oneCellAnchor>
    <xdr:from>
      <xdr:col>0</xdr:col>
      <xdr:colOff>1381125</xdr:colOff>
      <xdr:row>32</xdr:row>
      <xdr:rowOff>114300</xdr:rowOff>
    </xdr:from>
    <xdr:ext cx="419100" cy="180975"/>
    <xdr:sp textlink="$C$57">
      <xdr:nvSpPr>
        <xdr:cNvPr id="67" name="TextBox 72"/>
        <xdr:cNvSpPr txBox="1">
          <a:spLocks noChangeArrowheads="1"/>
        </xdr:cNvSpPr>
      </xdr:nvSpPr>
      <xdr:spPr>
        <a:xfrm>
          <a:off x="1381125" y="6229350"/>
          <a:ext cx="419100" cy="180975"/>
        </a:xfrm>
        <a:prstGeom prst="rect">
          <a:avLst/>
        </a:prstGeom>
        <a:solidFill>
          <a:srgbClr val="FFFF99"/>
        </a:solidFill>
        <a:ln w="3175" cmpd="sng">
          <a:noFill/>
        </a:ln>
      </xdr:spPr>
      <xdr:txBody>
        <a:bodyPr vertOverflow="clip" wrap="square">
          <a:spAutoFit/>
        </a:bodyPr>
        <a:p>
          <a:pPr algn="ctr">
            <a:defRPr/>
          </a:pPr>
          <a:fld id="{22f8af19-6030-4e19-9767-652512bfbfdb}" type="TxLink">
            <a:rPr lang="en-US" cap="none" sz="800" b="1" i="0" u="none" baseline="0">
              <a:solidFill>
                <a:srgbClr val="000000"/>
              </a:solidFill>
              <a:latin typeface="Arial"/>
              <a:ea typeface="Arial"/>
              <a:cs typeface="Arial"/>
            </a:rPr>
            <a:t>27 min</a:t>
          </a:fld>
        </a:p>
      </xdr:txBody>
    </xdr:sp>
    <xdr:clientData/>
  </xdr:oneCellAnchor>
  <xdr:oneCellAnchor>
    <xdr:from>
      <xdr:col>0</xdr:col>
      <xdr:colOff>1809750</xdr:colOff>
      <xdr:row>32</xdr:row>
      <xdr:rowOff>114300</xdr:rowOff>
    </xdr:from>
    <xdr:ext cx="76200" cy="180975"/>
    <xdr:sp textlink="$D$57">
      <xdr:nvSpPr>
        <xdr:cNvPr id="68" name="TextBox 73"/>
        <xdr:cNvSpPr txBox="1">
          <a:spLocks noChangeArrowheads="1"/>
        </xdr:cNvSpPr>
      </xdr:nvSpPr>
      <xdr:spPr>
        <a:xfrm>
          <a:off x="1809750" y="6229350"/>
          <a:ext cx="76200" cy="180975"/>
        </a:xfrm>
        <a:prstGeom prst="rect">
          <a:avLst/>
        </a:prstGeom>
        <a:solidFill>
          <a:srgbClr val="FFFF99"/>
        </a:solidFill>
        <a:ln w="3175" cmpd="sng">
          <a:noFill/>
        </a:ln>
      </xdr:spPr>
      <xdr:txBody>
        <a:bodyPr vertOverflow="clip" wrap="square">
          <a:spAutoFit/>
        </a:bodyPr>
        <a:p>
          <a:pPr algn="ctr">
            <a:defRPr/>
          </a:pPr>
          <a:fld id="{ed9475aa-3ee7-43c1-a94e-1a11b2d13a27}" type="TxLink">
            <a:rPr lang="en-US" cap="none" u="none" baseline="0">
              <a:latin typeface="Arial"/>
              <a:ea typeface="Arial"/>
              <a:cs typeface="Arial"/>
            </a:rPr>
            <a:t/>
          </a:fld>
        </a:p>
      </xdr:txBody>
    </xdr:sp>
    <xdr:clientData/>
  </xdr:oneCellAnchor>
  <xdr:twoCellAnchor>
    <xdr:from>
      <xdr:col>1</xdr:col>
      <xdr:colOff>457200</xdr:colOff>
      <xdr:row>37</xdr:row>
      <xdr:rowOff>9525</xdr:rowOff>
    </xdr:from>
    <xdr:to>
      <xdr:col>3</xdr:col>
      <xdr:colOff>276225</xdr:colOff>
      <xdr:row>37</xdr:row>
      <xdr:rowOff>9525</xdr:rowOff>
    </xdr:to>
    <xdr:sp>
      <xdr:nvSpPr>
        <xdr:cNvPr id="69" name="Line 74"/>
        <xdr:cNvSpPr>
          <a:spLocks/>
        </xdr:cNvSpPr>
      </xdr:nvSpPr>
      <xdr:spPr>
        <a:xfrm flipH="1">
          <a:off x="2676525" y="7105650"/>
          <a:ext cx="1095375" cy="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657225</xdr:colOff>
      <xdr:row>34</xdr:row>
      <xdr:rowOff>28575</xdr:rowOff>
    </xdr:from>
    <xdr:ext cx="476250" cy="180975"/>
    <xdr:sp textlink="$F$71">
      <xdr:nvSpPr>
        <xdr:cNvPr id="70" name="TextBox 75"/>
        <xdr:cNvSpPr txBox="1">
          <a:spLocks noChangeArrowheads="1"/>
        </xdr:cNvSpPr>
      </xdr:nvSpPr>
      <xdr:spPr>
        <a:xfrm>
          <a:off x="2876550" y="6553200"/>
          <a:ext cx="476250" cy="180975"/>
        </a:xfrm>
        <a:prstGeom prst="rect">
          <a:avLst/>
        </a:prstGeom>
        <a:solidFill>
          <a:srgbClr val="99CCFF"/>
        </a:solidFill>
        <a:ln w="57150" cmpd="sng">
          <a:noFill/>
        </a:ln>
      </xdr:spPr>
      <xdr:txBody>
        <a:bodyPr vertOverflow="clip" wrap="square">
          <a:spAutoFit/>
        </a:bodyPr>
        <a:p>
          <a:pPr algn="l">
            <a:defRPr/>
          </a:pPr>
          <a:fld id="{04ad1604-4f99-4cfa-bced-ba335c8c24c6}" type="TxLink">
            <a:rPr lang="en-US" cap="none" sz="800" b="0" i="0" u="none" baseline="0">
              <a:latin typeface="Arial"/>
              <a:ea typeface="Arial"/>
              <a:cs typeface="Arial"/>
            </a:rPr>
            <a:t>15 m/min</a:t>
          </a:fld>
        </a:p>
      </xdr:txBody>
    </xdr:sp>
    <xdr:clientData/>
  </xdr:oneCellAnchor>
  <xdr:twoCellAnchor>
    <xdr:from>
      <xdr:col>1</xdr:col>
      <xdr:colOff>152400</xdr:colOff>
      <xdr:row>27</xdr:row>
      <xdr:rowOff>114300</xdr:rowOff>
    </xdr:from>
    <xdr:to>
      <xdr:col>2</xdr:col>
      <xdr:colOff>38100</xdr:colOff>
      <xdr:row>29</xdr:row>
      <xdr:rowOff>19050</xdr:rowOff>
    </xdr:to>
    <xdr:sp>
      <xdr:nvSpPr>
        <xdr:cNvPr id="71" name="TextBox 76"/>
        <xdr:cNvSpPr txBox="1">
          <a:spLocks noChangeArrowheads="1"/>
        </xdr:cNvSpPr>
      </xdr:nvSpPr>
      <xdr:spPr>
        <a:xfrm>
          <a:off x="2371725" y="5276850"/>
          <a:ext cx="561975" cy="285750"/>
        </a:xfrm>
        <a:prstGeom prst="rect">
          <a:avLst/>
        </a:prstGeom>
        <a:solidFill>
          <a:srgbClr val="CCFFFF"/>
        </a:solidFill>
        <a:ln w="3175" cmpd="sng">
          <a:noFill/>
        </a:ln>
      </xdr:spPr>
      <xdr:txBody>
        <a:bodyPr vertOverflow="clip" wrap="square"/>
        <a:p>
          <a:pPr algn="ctr">
            <a:defRPr/>
          </a:pPr>
          <a:r>
            <a:rPr lang="en-US" cap="none" sz="800" b="0" i="0" u="none" baseline="0">
              <a:latin typeface="Arial"/>
              <a:ea typeface="Arial"/>
              <a:cs typeface="Arial"/>
            </a:rPr>
            <a:t>Remontée palier</a:t>
          </a:r>
        </a:p>
      </xdr:txBody>
    </xdr:sp>
    <xdr:clientData/>
  </xdr:twoCellAnchor>
  <xdr:oneCellAnchor>
    <xdr:from>
      <xdr:col>4</xdr:col>
      <xdr:colOff>1457325</xdr:colOff>
      <xdr:row>21</xdr:row>
      <xdr:rowOff>19050</xdr:rowOff>
    </xdr:from>
    <xdr:ext cx="352425" cy="161925"/>
    <xdr:sp textlink="$F$62">
      <xdr:nvSpPr>
        <xdr:cNvPr id="72" name="TextBox 77"/>
        <xdr:cNvSpPr txBox="1">
          <a:spLocks noChangeArrowheads="1"/>
        </xdr:cNvSpPr>
      </xdr:nvSpPr>
      <xdr:spPr>
        <a:xfrm>
          <a:off x="5514975" y="4000500"/>
          <a:ext cx="352425"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448d6118-40a2-472a-b879-b3fb5ffbe204}" type="TxLink">
            <a:rPr lang="en-US" cap="none" sz="800" b="0" i="0" u="none" baseline="0">
              <a:solidFill>
                <a:srgbClr val="000000"/>
              </a:solidFill>
              <a:latin typeface="Arial"/>
              <a:ea typeface="Arial"/>
              <a:cs typeface="Arial"/>
            </a:rPr>
            <a:t>24 min</a:t>
          </a:fld>
        </a:p>
      </xdr:txBody>
    </xdr:sp>
    <xdr:clientData/>
  </xdr:oneCellAnchor>
  <xdr:oneCellAnchor>
    <xdr:from>
      <xdr:col>4</xdr:col>
      <xdr:colOff>942975</xdr:colOff>
      <xdr:row>21</xdr:row>
      <xdr:rowOff>19050</xdr:rowOff>
    </xdr:from>
    <xdr:ext cx="495300" cy="161925"/>
    <xdr:sp textlink="$E$62">
      <xdr:nvSpPr>
        <xdr:cNvPr id="73" name="TextBox 78"/>
        <xdr:cNvSpPr txBox="1">
          <a:spLocks noChangeArrowheads="1"/>
        </xdr:cNvSpPr>
      </xdr:nvSpPr>
      <xdr:spPr>
        <a:xfrm>
          <a:off x="5000625" y="4000500"/>
          <a:ext cx="495300"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62515f25-86b3-41ed-b4dc-f54ba7e30ff3}" type="TxLink">
            <a:rPr lang="en-US" cap="none" sz="800" b="0" i="0" u="none" baseline="0">
              <a:latin typeface="Arial"/>
              <a:ea typeface="Arial"/>
              <a:cs typeface="Arial"/>
            </a:rPr>
            <a:t>palier 3 m</a:t>
          </a:fld>
        </a:p>
      </xdr:txBody>
    </xdr:sp>
    <xdr:clientData/>
  </xdr:oneCellAnchor>
  <xdr:oneCellAnchor>
    <xdr:from>
      <xdr:col>2</xdr:col>
      <xdr:colOff>590550</xdr:colOff>
      <xdr:row>8</xdr:row>
      <xdr:rowOff>0</xdr:rowOff>
    </xdr:from>
    <xdr:ext cx="209550" cy="238125"/>
    <xdr:sp textlink="$F$77">
      <xdr:nvSpPr>
        <xdr:cNvPr id="74" name="TextBox 79"/>
        <xdr:cNvSpPr txBox="1">
          <a:spLocks noChangeArrowheads="1"/>
        </xdr:cNvSpPr>
      </xdr:nvSpPr>
      <xdr:spPr>
        <a:xfrm>
          <a:off x="3486150" y="1524000"/>
          <a:ext cx="209550" cy="238125"/>
        </a:xfrm>
        <a:prstGeom prst="rect">
          <a:avLst/>
        </a:prstGeom>
        <a:solidFill>
          <a:srgbClr val="CCFFCC"/>
        </a:solidFill>
        <a:ln w="3175" cmpd="sng">
          <a:noFill/>
        </a:ln>
      </xdr:spPr>
      <xdr:txBody>
        <a:bodyPr vertOverflow="clip" wrap="square">
          <a:spAutoFit/>
        </a:bodyPr>
        <a:p>
          <a:pPr algn="ctr">
            <a:defRPr/>
          </a:pPr>
          <a:fld id="{6142b967-02f4-4f73-8b4d-f312abd7b009}" type="TxLink">
            <a:rPr lang="en-US" cap="none" sz="1200" b="1" i="0" u="none" baseline="0">
              <a:solidFill>
                <a:srgbClr val="0000FF"/>
              </a:solidFill>
              <a:latin typeface="Arial"/>
              <a:ea typeface="Arial"/>
              <a:cs typeface="Arial"/>
            </a:rPr>
            <a:t>K</a:t>
          </a:fld>
        </a:p>
      </xdr:txBody>
    </xdr:sp>
    <xdr:clientData/>
  </xdr:oneCellAnchor>
  <xdr:twoCellAnchor>
    <xdr:from>
      <xdr:col>3</xdr:col>
      <xdr:colOff>76200</xdr:colOff>
      <xdr:row>25</xdr:row>
      <xdr:rowOff>9525</xdr:rowOff>
    </xdr:from>
    <xdr:to>
      <xdr:col>3</xdr:col>
      <xdr:colOff>495300</xdr:colOff>
      <xdr:row>25</xdr:row>
      <xdr:rowOff>9525</xdr:rowOff>
    </xdr:to>
    <xdr:sp>
      <xdr:nvSpPr>
        <xdr:cNvPr id="75" name="Line 80"/>
        <xdr:cNvSpPr>
          <a:spLocks/>
        </xdr:cNvSpPr>
      </xdr:nvSpPr>
      <xdr:spPr>
        <a:xfrm flipH="1">
          <a:off x="3571875" y="4772025"/>
          <a:ext cx="419100" cy="0"/>
        </a:xfrm>
        <a:prstGeom prst="line">
          <a:avLst/>
        </a:prstGeom>
        <a:noFill/>
        <a:ln w="28575" cmpd="sng">
          <a:solidFill>
            <a:srgbClr val="33996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19</xdr:row>
      <xdr:rowOff>66675</xdr:rowOff>
    </xdr:from>
    <xdr:to>
      <xdr:col>0</xdr:col>
      <xdr:colOff>514350</xdr:colOff>
      <xdr:row>37</xdr:row>
      <xdr:rowOff>9525</xdr:rowOff>
    </xdr:to>
    <xdr:sp textlink="$B$59">
      <xdr:nvSpPr>
        <xdr:cNvPr id="76" name="AutoShape 81"/>
        <xdr:cNvSpPr>
          <a:spLocks/>
        </xdr:cNvSpPr>
      </xdr:nvSpPr>
      <xdr:spPr>
        <a:xfrm rot="16200000">
          <a:off x="190500" y="3667125"/>
          <a:ext cx="323850" cy="3438525"/>
        </a:xfrm>
        <a:prstGeom prst="leftRightArrowCallout">
          <a:avLst>
            <a:gd name="adj1" fmla="val -3189"/>
            <a:gd name="adj2" fmla="val -46342"/>
            <a:gd name="adj3" fmla="val -5560"/>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Arial"/>
              <a:ea typeface="Arial"/>
              <a:cs typeface="Arial"/>
            </a:rPr>
            <a:t>43 m</a:t>
          </a:r>
        </a:p>
      </xdr:txBody>
    </xdr:sp>
    <xdr:clientData/>
  </xdr:twoCellAnchor>
  <xdr:oneCellAnchor>
    <xdr:from>
      <xdr:col>0</xdr:col>
      <xdr:colOff>1304925</xdr:colOff>
      <xdr:row>11</xdr:row>
      <xdr:rowOff>171450</xdr:rowOff>
    </xdr:from>
    <xdr:ext cx="1028700" cy="238125"/>
    <xdr:sp>
      <xdr:nvSpPr>
        <xdr:cNvPr id="77" name="TextBox 82"/>
        <xdr:cNvSpPr txBox="1">
          <a:spLocks noChangeArrowheads="1"/>
        </xdr:cNvSpPr>
      </xdr:nvSpPr>
      <xdr:spPr>
        <a:xfrm>
          <a:off x="1304925" y="2266950"/>
          <a:ext cx="1028700" cy="238125"/>
        </a:xfrm>
        <a:prstGeom prst="rect">
          <a:avLst/>
        </a:prstGeom>
        <a:solidFill>
          <a:srgbClr val="FFFFFF"/>
        </a:solidFill>
        <a:ln w="57150" cmpd="sng">
          <a:solidFill>
            <a:srgbClr val="CCFFFF"/>
          </a:solidFill>
          <a:headEnd type="none"/>
          <a:tailEnd type="none"/>
        </a:ln>
      </xdr:spPr>
      <xdr:txBody>
        <a:bodyPr vertOverflow="clip" wrap="square">
          <a:spAutoFit/>
        </a:bodyPr>
        <a:p>
          <a:pPr algn="l">
            <a:defRPr/>
          </a:pPr>
          <a:r>
            <a:rPr lang="en-US" cap="none" sz="1000" b="0" i="0" u="none" baseline="0">
              <a:latin typeface="Arial"/>
              <a:ea typeface="Arial"/>
              <a:cs typeface="Arial"/>
            </a:rPr>
            <a:t>Prof équiv: table:</a:t>
          </a:r>
        </a:p>
      </xdr:txBody>
    </xdr:sp>
    <xdr:clientData/>
  </xdr:oneCellAnchor>
  <xdr:twoCellAnchor>
    <xdr:from>
      <xdr:col>1</xdr:col>
      <xdr:colOff>114300</xdr:colOff>
      <xdr:row>11</xdr:row>
      <xdr:rowOff>180975</xdr:rowOff>
    </xdr:from>
    <xdr:to>
      <xdr:col>1</xdr:col>
      <xdr:colOff>438150</xdr:colOff>
      <xdr:row>13</xdr:row>
      <xdr:rowOff>38100</xdr:rowOff>
    </xdr:to>
    <xdr:sp textlink="$B$62">
      <xdr:nvSpPr>
        <xdr:cNvPr id="78" name="TextBox 83"/>
        <xdr:cNvSpPr txBox="1">
          <a:spLocks noChangeArrowheads="1"/>
        </xdr:cNvSpPr>
      </xdr:nvSpPr>
      <xdr:spPr>
        <a:xfrm>
          <a:off x="2333625" y="2276475"/>
          <a:ext cx="323850" cy="238125"/>
        </a:xfrm>
        <a:prstGeom prst="rect">
          <a:avLst/>
        </a:prstGeom>
        <a:solidFill>
          <a:srgbClr val="FFFFFF"/>
        </a:solidFill>
        <a:ln w="57150" cmpd="sng">
          <a:solidFill>
            <a:srgbClr val="CCFFFF"/>
          </a:solidFill>
          <a:headEnd type="none"/>
          <a:tailEnd type="none"/>
        </a:ln>
      </xdr:spPr>
      <xdr:txBody>
        <a:bodyPr vertOverflow="clip" wrap="square"/>
        <a:p>
          <a:pPr algn="l">
            <a:defRPr/>
          </a:pPr>
          <a:fld id="{42df7d05-2695-4bda-8f57-8ff86d71fb65}" type="TxLink">
            <a:rPr lang="en-US" cap="none" sz="1000" b="1" i="0" u="none" baseline="0">
              <a:solidFill>
                <a:srgbClr val="000000"/>
              </a:solidFill>
              <a:latin typeface="Arial"/>
              <a:ea typeface="Arial"/>
              <a:cs typeface="Arial"/>
            </a:rPr>
            <a:t>38</a:t>
          </a:fld>
        </a:p>
      </xdr:txBody>
    </xdr:sp>
    <xdr:clientData/>
  </xdr:twoCellAnchor>
  <xdr:twoCellAnchor>
    <xdr:from>
      <xdr:col>2</xdr:col>
      <xdr:colOff>514350</xdr:colOff>
      <xdr:row>7</xdr:row>
      <xdr:rowOff>19050</xdr:rowOff>
    </xdr:from>
    <xdr:to>
      <xdr:col>3</xdr:col>
      <xdr:colOff>238125</xdr:colOff>
      <xdr:row>7</xdr:row>
      <xdr:rowOff>161925</xdr:rowOff>
    </xdr:to>
    <xdr:sp>
      <xdr:nvSpPr>
        <xdr:cNvPr id="79" name="TextBox 84"/>
        <xdr:cNvSpPr txBox="1">
          <a:spLocks noChangeArrowheads="1"/>
        </xdr:cNvSpPr>
      </xdr:nvSpPr>
      <xdr:spPr>
        <a:xfrm>
          <a:off x="3409950" y="1352550"/>
          <a:ext cx="323850" cy="142875"/>
        </a:xfrm>
        <a:prstGeom prst="rect">
          <a:avLst/>
        </a:prstGeom>
        <a:solidFill>
          <a:srgbClr val="CCFFCC"/>
        </a:solidFill>
        <a:ln w="3175" cmpd="sng">
          <a:solidFill>
            <a:srgbClr val="FF6600"/>
          </a:solidFill>
          <a:headEnd type="none"/>
          <a:tailEnd type="none"/>
        </a:ln>
      </xdr:spPr>
      <xdr:txBody>
        <a:bodyPr vertOverflow="clip" wrap="square"/>
        <a:p>
          <a:pPr algn="ctr">
            <a:defRPr/>
          </a:pPr>
          <a:r>
            <a:rPr lang="en-US" cap="none" sz="800" b="0" i="0" u="none" baseline="0">
              <a:latin typeface="Arial"/>
              <a:ea typeface="Arial"/>
              <a:cs typeface="Arial"/>
            </a:rPr>
            <a:t>GPS</a:t>
          </a:r>
        </a:p>
      </xdr:txBody>
    </xdr:sp>
    <xdr:clientData/>
  </xdr:twoCellAnchor>
  <xdr:twoCellAnchor>
    <xdr:from>
      <xdr:col>14</xdr:col>
      <xdr:colOff>19050</xdr:colOff>
      <xdr:row>34</xdr:row>
      <xdr:rowOff>142875</xdr:rowOff>
    </xdr:from>
    <xdr:to>
      <xdr:col>18</xdr:col>
      <xdr:colOff>47625</xdr:colOff>
      <xdr:row>49</xdr:row>
      <xdr:rowOff>76200</xdr:rowOff>
    </xdr:to>
    <xdr:sp>
      <xdr:nvSpPr>
        <xdr:cNvPr id="80" name="TextBox 85"/>
        <xdr:cNvSpPr txBox="1">
          <a:spLocks noChangeArrowheads="1"/>
        </xdr:cNvSpPr>
      </xdr:nvSpPr>
      <xdr:spPr>
        <a:xfrm>
          <a:off x="12382500" y="6667500"/>
          <a:ext cx="4086225" cy="2743200"/>
        </a:xfrm>
        <a:prstGeom prst="rect">
          <a:avLst/>
        </a:prstGeom>
        <a:solidFill>
          <a:srgbClr val="CCFFFF"/>
        </a:solidFill>
        <a:ln w="19050" cmpd="sng">
          <a:solidFill>
            <a:srgbClr val="0000FF"/>
          </a:solidFill>
          <a:headEnd type="none"/>
          <a:tailEnd type="none"/>
        </a:ln>
      </xdr:spPr>
      <xdr:txBody>
        <a:bodyPr vertOverflow="clip" wrap="square"/>
        <a:p>
          <a:pPr algn="l">
            <a:defRPr/>
          </a:pPr>
          <a:r>
            <a:rPr lang="en-US" cap="none" sz="800" b="0" i="0" u="none" baseline="0">
              <a:latin typeface="Arial"/>
              <a:ea typeface="Arial"/>
              <a:cs typeface="Arial"/>
            </a:rPr>
            <a:t>PLONGÉE AU MÉLANGE ENRICHI A L'OXYGÈNE PUR
ll existe des tables spécifiques pour la plongée au nitrox. Toutefois dans le cadre d'une utilisation exceptionnelle, ou pour des exercices théoriques de calculs avec tables, on peut retenir les règles suivantes:
- Pour utiliser la table fédérale en mer a la profondeur réelle P avec un mélange nitrox à x% d'azote, on rentre dans la table avec une profondeur équivalente PE telle que :
- La profondeur maximum permise en mer est celle correspondant à une pression partielle d’oxygène pur de 1,6 bars.
- La durée et la profondeur des paliers en mer suite à une plongée au nitrox sont exactement ceux de la plongée à I'air réalisée à la profondeur équivalente.
- La durée maximum d'une plongée au nitrox est de 2 heures.
- Toutes les autres règles d'utilisation des tables fédérales sont maintenues dans le cadre des plongées au nitrox</a:t>
          </a:r>
        </a:p>
      </xdr:txBody>
    </xdr:sp>
    <xdr:clientData/>
  </xdr:twoCellAnchor>
  <xdr:twoCellAnchor editAs="oneCell">
    <xdr:from>
      <xdr:col>17</xdr:col>
      <xdr:colOff>0</xdr:colOff>
      <xdr:row>25</xdr:row>
      <xdr:rowOff>38100</xdr:rowOff>
    </xdr:from>
    <xdr:to>
      <xdr:col>21</xdr:col>
      <xdr:colOff>123825</xdr:colOff>
      <xdr:row>27</xdr:row>
      <xdr:rowOff>133350</xdr:rowOff>
    </xdr:to>
    <xdr:pic>
      <xdr:nvPicPr>
        <xdr:cNvPr id="81" name="Picture 91"/>
        <xdr:cNvPicPr preferRelativeResize="1">
          <a:picLocks noChangeAspect="1"/>
        </xdr:cNvPicPr>
      </xdr:nvPicPr>
      <xdr:blipFill>
        <a:blip r:embed="rId10"/>
        <a:stretch>
          <a:fillRect/>
        </a:stretch>
      </xdr:blipFill>
      <xdr:spPr>
        <a:xfrm>
          <a:off x="15744825" y="4800600"/>
          <a:ext cx="3105150" cy="495300"/>
        </a:xfrm>
        <a:prstGeom prst="rect">
          <a:avLst/>
        </a:prstGeom>
        <a:noFill/>
        <a:ln w="9525" cmpd="sng">
          <a:noFill/>
        </a:ln>
      </xdr:spPr>
    </xdr:pic>
    <xdr:clientData/>
  </xdr:twoCellAnchor>
  <xdr:twoCellAnchor>
    <xdr:from>
      <xdr:col>13</xdr:col>
      <xdr:colOff>666750</xdr:colOff>
      <xdr:row>25</xdr:row>
      <xdr:rowOff>161925</xdr:rowOff>
    </xdr:from>
    <xdr:to>
      <xdr:col>14</xdr:col>
      <xdr:colOff>1076325</xdr:colOff>
      <xdr:row>30</xdr:row>
      <xdr:rowOff>142875</xdr:rowOff>
    </xdr:to>
    <xdr:sp>
      <xdr:nvSpPr>
        <xdr:cNvPr id="82" name="TextBox 93"/>
        <xdr:cNvSpPr txBox="1">
          <a:spLocks noChangeArrowheads="1"/>
        </xdr:cNvSpPr>
      </xdr:nvSpPr>
      <xdr:spPr>
        <a:xfrm>
          <a:off x="12353925" y="4924425"/>
          <a:ext cx="10858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 la profondeur considérée:
P.Abs.fictive</a:t>
          </a:r>
        </a:p>
      </xdr:txBody>
    </xdr:sp>
    <xdr:clientData/>
  </xdr:twoCellAnchor>
  <xdr:twoCellAnchor editAs="oneCell">
    <xdr:from>
      <xdr:col>17</xdr:col>
      <xdr:colOff>152400</xdr:colOff>
      <xdr:row>28</xdr:row>
      <xdr:rowOff>161925</xdr:rowOff>
    </xdr:from>
    <xdr:to>
      <xdr:col>18</xdr:col>
      <xdr:colOff>866775</xdr:colOff>
      <xdr:row>31</xdr:row>
      <xdr:rowOff>57150</xdr:rowOff>
    </xdr:to>
    <xdr:pic>
      <xdr:nvPicPr>
        <xdr:cNvPr id="83" name="Picture 94"/>
        <xdr:cNvPicPr preferRelativeResize="1">
          <a:picLocks noChangeAspect="1"/>
        </xdr:cNvPicPr>
      </xdr:nvPicPr>
      <xdr:blipFill>
        <a:blip r:embed="rId11"/>
        <a:stretch>
          <a:fillRect/>
        </a:stretch>
      </xdr:blipFill>
      <xdr:spPr>
        <a:xfrm>
          <a:off x="15897225" y="5514975"/>
          <a:ext cx="1390650" cy="466725"/>
        </a:xfrm>
        <a:prstGeom prst="rect">
          <a:avLst/>
        </a:prstGeom>
        <a:noFill/>
        <a:ln w="9525" cmpd="sng">
          <a:noFill/>
        </a:ln>
      </xdr:spPr>
    </xdr:pic>
    <xdr:clientData/>
  </xdr:twoCellAnchor>
  <xdr:twoCellAnchor editAs="oneCell">
    <xdr:from>
      <xdr:col>14</xdr:col>
      <xdr:colOff>1609725</xdr:colOff>
      <xdr:row>39</xdr:row>
      <xdr:rowOff>85725</xdr:rowOff>
    </xdr:from>
    <xdr:to>
      <xdr:col>16</xdr:col>
      <xdr:colOff>276225</xdr:colOff>
      <xdr:row>41</xdr:row>
      <xdr:rowOff>180975</xdr:rowOff>
    </xdr:to>
    <xdr:pic>
      <xdr:nvPicPr>
        <xdr:cNvPr id="84" name="Picture 95"/>
        <xdr:cNvPicPr preferRelativeResize="1">
          <a:picLocks noChangeAspect="1"/>
        </xdr:cNvPicPr>
      </xdr:nvPicPr>
      <xdr:blipFill>
        <a:blip r:embed="rId11"/>
        <a:stretch>
          <a:fillRect/>
        </a:stretch>
      </xdr:blipFill>
      <xdr:spPr>
        <a:xfrm>
          <a:off x="13973175" y="7562850"/>
          <a:ext cx="1371600" cy="476250"/>
        </a:xfrm>
        <a:prstGeom prst="rect">
          <a:avLst/>
        </a:prstGeom>
        <a:noFill/>
        <a:ln w="9525" cmpd="sng">
          <a:noFill/>
        </a:ln>
      </xdr:spPr>
    </xdr:pic>
    <xdr:clientData/>
  </xdr:twoCellAnchor>
  <xdr:twoCellAnchor>
    <xdr:from>
      <xdr:col>7</xdr:col>
      <xdr:colOff>304800</xdr:colOff>
      <xdr:row>22</xdr:row>
      <xdr:rowOff>180975</xdr:rowOff>
    </xdr:from>
    <xdr:to>
      <xdr:col>12</xdr:col>
      <xdr:colOff>400050</xdr:colOff>
      <xdr:row>32</xdr:row>
      <xdr:rowOff>114300</xdr:rowOff>
    </xdr:to>
    <xdr:sp>
      <xdr:nvSpPr>
        <xdr:cNvPr id="85" name="AutoShape 96"/>
        <xdr:cNvSpPr>
          <a:spLocks/>
        </xdr:cNvSpPr>
      </xdr:nvSpPr>
      <xdr:spPr>
        <a:xfrm>
          <a:off x="7934325" y="4371975"/>
          <a:ext cx="3476625" cy="1857375"/>
        </a:xfrm>
        <a:prstGeom prst="rightArrow">
          <a:avLst/>
        </a:prstGeom>
        <a:noFill/>
        <a:ln w="19050" cmpd="sng">
          <a:solidFill>
            <a:srgbClr val="0000FF"/>
          </a:solidFill>
          <a:headEnd type="none"/>
          <a:tailEnd type="none"/>
        </a:ln>
      </xdr:spPr>
      <xdr:txBody>
        <a:bodyPr vertOverflow="clip" wrap="square"/>
        <a:p>
          <a:pPr algn="l">
            <a:defRPr/>
          </a:pPr>
          <a:r>
            <a:rPr lang="en-US" cap="none" sz="1000" b="0" i="0" u="none" baseline="0">
              <a:latin typeface="Arial"/>
              <a:ea typeface="Arial"/>
              <a:cs typeface="Arial"/>
            </a:rPr>
            <a:t>Voir</a:t>
          </a:r>
        </a:p>
      </xdr:txBody>
    </xdr:sp>
    <xdr:clientData/>
  </xdr:twoCellAnchor>
  <xdr:twoCellAnchor>
    <xdr:from>
      <xdr:col>9</xdr:col>
      <xdr:colOff>590550</xdr:colOff>
      <xdr:row>42</xdr:row>
      <xdr:rowOff>47625</xdr:rowOff>
    </xdr:from>
    <xdr:to>
      <xdr:col>12</xdr:col>
      <xdr:colOff>28575</xdr:colOff>
      <xdr:row>43</xdr:row>
      <xdr:rowOff>47625</xdr:rowOff>
    </xdr:to>
    <xdr:sp>
      <xdr:nvSpPr>
        <xdr:cNvPr id="86" name="TextBox 97"/>
        <xdr:cNvSpPr txBox="1">
          <a:spLocks noChangeArrowheads="1"/>
        </xdr:cNvSpPr>
      </xdr:nvSpPr>
      <xdr:spPr>
        <a:xfrm>
          <a:off x="9572625" y="8096250"/>
          <a:ext cx="1466850" cy="190500"/>
        </a:xfrm>
        <a:prstGeom prst="rect">
          <a:avLst/>
        </a:prstGeom>
        <a:noFill/>
        <a:ln w="19050" cmpd="sng">
          <a:solidFill>
            <a:srgbClr val="0000FF"/>
          </a:solidFill>
          <a:headEnd type="none"/>
          <a:tailEnd type="none"/>
        </a:ln>
      </xdr:spPr>
      <xdr:txBody>
        <a:bodyPr vertOverflow="clip" wrap="square"/>
        <a:p>
          <a:pPr algn="l">
            <a:defRPr/>
          </a:pPr>
          <a:r>
            <a:rPr lang="en-US" cap="none" sz="800" b="0" i="0" u="none" baseline="0">
              <a:solidFill>
                <a:srgbClr val="FF0000"/>
              </a:solidFill>
              <a:latin typeface="Arial"/>
              <a:ea typeface="Arial"/>
              <a:cs typeface="Arial"/>
            </a:rPr>
            <a:t>O2 en limite / hyperoxie (1,6 b)</a:t>
          </a:r>
        </a:p>
      </xdr:txBody>
    </xdr:sp>
    <xdr:clientData/>
  </xdr:twoCellAnchor>
  <xdr:twoCellAnchor>
    <xdr:from>
      <xdr:col>13</xdr:col>
      <xdr:colOff>638175</xdr:colOff>
      <xdr:row>19</xdr:row>
      <xdr:rowOff>0</xdr:rowOff>
    </xdr:from>
    <xdr:to>
      <xdr:col>16</xdr:col>
      <xdr:colOff>657225</xdr:colOff>
      <xdr:row>20</xdr:row>
      <xdr:rowOff>171450</xdr:rowOff>
    </xdr:to>
    <xdr:sp>
      <xdr:nvSpPr>
        <xdr:cNvPr id="87" name="Rectangle 98"/>
        <xdr:cNvSpPr>
          <a:spLocks/>
        </xdr:cNvSpPr>
      </xdr:nvSpPr>
      <xdr:spPr>
        <a:xfrm>
          <a:off x="12325350" y="3600450"/>
          <a:ext cx="3400425" cy="361950"/>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666750</xdr:colOff>
      <xdr:row>22</xdr:row>
      <xdr:rowOff>19050</xdr:rowOff>
    </xdr:from>
    <xdr:to>
      <xdr:col>17</xdr:col>
      <xdr:colOff>9525</xdr:colOff>
      <xdr:row>23</xdr:row>
      <xdr:rowOff>161925</xdr:rowOff>
    </xdr:to>
    <xdr:sp>
      <xdr:nvSpPr>
        <xdr:cNvPr id="88" name="Rectangle 99"/>
        <xdr:cNvSpPr>
          <a:spLocks/>
        </xdr:cNvSpPr>
      </xdr:nvSpPr>
      <xdr:spPr>
        <a:xfrm>
          <a:off x="12353925" y="4210050"/>
          <a:ext cx="3400425" cy="33337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19</xdr:row>
      <xdr:rowOff>19050</xdr:rowOff>
    </xdr:from>
    <xdr:to>
      <xdr:col>21</xdr:col>
      <xdr:colOff>304800</xdr:colOff>
      <xdr:row>21</xdr:row>
      <xdr:rowOff>104775</xdr:rowOff>
    </xdr:to>
    <xdr:sp>
      <xdr:nvSpPr>
        <xdr:cNvPr id="89" name="Rectangle 100"/>
        <xdr:cNvSpPr>
          <a:spLocks/>
        </xdr:cNvSpPr>
      </xdr:nvSpPr>
      <xdr:spPr>
        <a:xfrm>
          <a:off x="15859125" y="3619500"/>
          <a:ext cx="3171825" cy="46672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1095375</xdr:colOff>
      <xdr:row>27</xdr:row>
      <xdr:rowOff>28575</xdr:rowOff>
    </xdr:from>
    <xdr:to>
      <xdr:col>17</xdr:col>
      <xdr:colOff>0</xdr:colOff>
      <xdr:row>28</xdr:row>
      <xdr:rowOff>171450</xdr:rowOff>
    </xdr:to>
    <xdr:sp>
      <xdr:nvSpPr>
        <xdr:cNvPr id="90" name="Rectangle 101"/>
        <xdr:cNvSpPr>
          <a:spLocks/>
        </xdr:cNvSpPr>
      </xdr:nvSpPr>
      <xdr:spPr>
        <a:xfrm>
          <a:off x="13458825" y="5191125"/>
          <a:ext cx="2286000" cy="33337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1123950</xdr:colOff>
      <xdr:row>30</xdr:row>
      <xdr:rowOff>19050</xdr:rowOff>
    </xdr:from>
    <xdr:to>
      <xdr:col>17</xdr:col>
      <xdr:colOff>28575</xdr:colOff>
      <xdr:row>31</xdr:row>
      <xdr:rowOff>161925</xdr:rowOff>
    </xdr:to>
    <xdr:sp>
      <xdr:nvSpPr>
        <xdr:cNvPr id="91" name="Rectangle 102"/>
        <xdr:cNvSpPr>
          <a:spLocks/>
        </xdr:cNvSpPr>
      </xdr:nvSpPr>
      <xdr:spPr>
        <a:xfrm>
          <a:off x="13487400" y="5753100"/>
          <a:ext cx="2286000" cy="333375"/>
        </a:xfrm>
        <a:prstGeom prst="rect">
          <a:avLst/>
        </a:prstGeom>
        <a:solidFill>
          <a:srgbClr val="FFFFFF">
            <a:alpha val="50000"/>
          </a:srgbClr>
        </a:solidFill>
        <a:ln w="1905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1457325</xdr:colOff>
      <xdr:row>64</xdr:row>
      <xdr:rowOff>47625</xdr:rowOff>
    </xdr:from>
    <xdr:to>
      <xdr:col>5</xdr:col>
      <xdr:colOff>323850</xdr:colOff>
      <xdr:row>71</xdr:row>
      <xdr:rowOff>171450</xdr:rowOff>
    </xdr:to>
    <xdr:sp>
      <xdr:nvSpPr>
        <xdr:cNvPr id="92" name="AutoShape 103"/>
        <xdr:cNvSpPr>
          <a:spLocks/>
        </xdr:cNvSpPr>
      </xdr:nvSpPr>
      <xdr:spPr>
        <a:xfrm rot="16200000">
          <a:off x="1457325" y="12325350"/>
          <a:ext cx="5191125" cy="1457325"/>
        </a:xfrm>
        <a:prstGeom prst="curvedConnector3">
          <a:avLst>
            <a:gd name="adj1" fmla="val -328"/>
            <a:gd name="adj2" fmla="val -315504"/>
            <a:gd name="adj3" fmla="val -150000"/>
          </a:avLst>
        </a:prstGeom>
        <a:noFill/>
        <a:ln w="38100" cmpd="sng">
          <a:solidFill>
            <a:srgbClr val="FF00FF"/>
          </a:solidFill>
          <a:prstDash val="sys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63</xdr:row>
      <xdr:rowOff>0</xdr:rowOff>
    </xdr:from>
    <xdr:to>
      <xdr:col>6</xdr:col>
      <xdr:colOff>19050</xdr:colOff>
      <xdr:row>64</xdr:row>
      <xdr:rowOff>28575</xdr:rowOff>
    </xdr:to>
    <xdr:sp>
      <xdr:nvSpPr>
        <xdr:cNvPr id="93" name="Rectangle 104"/>
        <xdr:cNvSpPr>
          <a:spLocks/>
        </xdr:cNvSpPr>
      </xdr:nvSpPr>
      <xdr:spPr>
        <a:xfrm>
          <a:off x="6324600" y="12087225"/>
          <a:ext cx="647700" cy="219075"/>
        </a:xfrm>
        <a:prstGeom prst="rect">
          <a:avLst/>
        </a:prstGeom>
        <a:noFill/>
        <a:ln w="381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1266825</xdr:colOff>
      <xdr:row>72</xdr:row>
      <xdr:rowOff>9525</xdr:rowOff>
    </xdr:from>
    <xdr:to>
      <xdr:col>0</xdr:col>
      <xdr:colOff>1647825</xdr:colOff>
      <xdr:row>74</xdr:row>
      <xdr:rowOff>9525</xdr:rowOff>
    </xdr:to>
    <xdr:sp>
      <xdr:nvSpPr>
        <xdr:cNvPr id="94" name="Oval 105"/>
        <xdr:cNvSpPr>
          <a:spLocks/>
        </xdr:cNvSpPr>
      </xdr:nvSpPr>
      <xdr:spPr>
        <a:xfrm>
          <a:off x="1266825" y="13811250"/>
          <a:ext cx="381000" cy="381000"/>
        </a:xfrm>
        <a:prstGeom prst="ellipse">
          <a:avLst/>
        </a:prstGeom>
        <a:noFill/>
        <a:ln w="5715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552450</xdr:colOff>
      <xdr:row>22</xdr:row>
      <xdr:rowOff>161925</xdr:rowOff>
    </xdr:from>
    <xdr:ext cx="238125" cy="171450"/>
    <xdr:sp>
      <xdr:nvSpPr>
        <xdr:cNvPr id="95" name="TextBox 106"/>
        <xdr:cNvSpPr txBox="1">
          <a:spLocks noChangeArrowheads="1"/>
        </xdr:cNvSpPr>
      </xdr:nvSpPr>
      <xdr:spPr>
        <a:xfrm>
          <a:off x="4048125" y="4352925"/>
          <a:ext cx="238125" cy="171450"/>
        </a:xfrm>
        <a:prstGeom prst="rect">
          <a:avLst/>
        </a:prstGeom>
        <a:solidFill>
          <a:srgbClr val="CCFFCC"/>
        </a:solidFill>
        <a:ln w="9525" cmpd="sng">
          <a:solidFill>
            <a:srgbClr val="FF6600"/>
          </a:solidFill>
          <a:headEnd type="none"/>
          <a:tailEnd type="none"/>
        </a:ln>
      </xdr:spPr>
      <xdr:txBody>
        <a:bodyPr vertOverflow="clip" wrap="square">
          <a:spAutoFit/>
        </a:bodyPr>
        <a:p>
          <a:pPr algn="ctr">
            <a:defRPr/>
          </a:pPr>
          <a:r>
            <a:rPr lang="en-US" cap="none" sz="800" b="0" i="0" u="none" baseline="0">
              <a:latin typeface="Arial"/>
              <a:ea typeface="Arial"/>
              <a:cs typeface="Arial"/>
            </a:rPr>
            <a:t>30s</a:t>
          </a:r>
        </a:p>
      </xdr:txBody>
    </xdr:sp>
    <xdr:clientData/>
  </xdr:oneCellAnchor>
  <xdr:oneCellAnchor>
    <xdr:from>
      <xdr:col>2</xdr:col>
      <xdr:colOff>428625</xdr:colOff>
      <xdr:row>23</xdr:row>
      <xdr:rowOff>180975</xdr:rowOff>
    </xdr:from>
    <xdr:ext cx="295275" cy="161925"/>
    <xdr:sp textlink="$F$64">
      <xdr:nvSpPr>
        <xdr:cNvPr id="96" name="TextBox 107"/>
        <xdr:cNvSpPr txBox="1">
          <a:spLocks noChangeArrowheads="1"/>
        </xdr:cNvSpPr>
      </xdr:nvSpPr>
      <xdr:spPr>
        <a:xfrm>
          <a:off x="3324225" y="4562475"/>
          <a:ext cx="295275"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31545801-23b4-4256-a6e9-6462975f5401}" type="TxLink">
            <a:rPr lang="en-US" cap="none" sz="800" b="0" i="0" u="none" baseline="0">
              <a:solidFill>
                <a:srgbClr val="000000"/>
              </a:solidFill>
              <a:latin typeface="Arial"/>
              <a:ea typeface="Arial"/>
              <a:cs typeface="Arial"/>
            </a:rPr>
            <a:t>3 min</a:t>
          </a:fld>
        </a:p>
      </xdr:txBody>
    </xdr:sp>
    <xdr:clientData/>
  </xdr:oneCellAnchor>
  <xdr:oneCellAnchor>
    <xdr:from>
      <xdr:col>1</xdr:col>
      <xdr:colOff>590550</xdr:colOff>
      <xdr:row>23</xdr:row>
      <xdr:rowOff>180975</xdr:rowOff>
    </xdr:from>
    <xdr:ext cx="495300" cy="161925"/>
    <xdr:sp textlink="$E$64">
      <xdr:nvSpPr>
        <xdr:cNvPr id="97" name="TextBox 108"/>
        <xdr:cNvSpPr txBox="1">
          <a:spLocks noChangeArrowheads="1"/>
        </xdr:cNvSpPr>
      </xdr:nvSpPr>
      <xdr:spPr>
        <a:xfrm>
          <a:off x="2809875" y="4562475"/>
          <a:ext cx="495300" cy="161925"/>
        </a:xfrm>
        <a:prstGeom prst="rect">
          <a:avLst/>
        </a:prstGeom>
        <a:solidFill>
          <a:srgbClr val="CCFFCC"/>
        </a:solidFill>
        <a:ln w="3175" cmpd="sng">
          <a:solidFill>
            <a:srgbClr val="FF6600"/>
          </a:solidFill>
          <a:headEnd type="none"/>
          <a:tailEnd type="none"/>
        </a:ln>
      </xdr:spPr>
      <xdr:txBody>
        <a:bodyPr vertOverflow="clip" wrap="square">
          <a:spAutoFit/>
        </a:bodyPr>
        <a:p>
          <a:pPr algn="ctr">
            <a:defRPr/>
          </a:pPr>
          <a:fld id="{05f767d7-faa3-4ca2-9f1c-2c93effad435}" type="TxLink">
            <a:rPr lang="en-US" cap="none" sz="800" b="0" i="0" u="none" baseline="0">
              <a:latin typeface="Arial"/>
              <a:ea typeface="Arial"/>
              <a:cs typeface="Arial"/>
            </a:rPr>
            <a:t>palier 6 m</a:t>
          </a:fld>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Bureau\plongee\paspublier\plonge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rbe_secu"/>
      <sheetName val="TablesMN90"/>
      <sheetName val="plongée melange"/>
      <sheetName val="Tableaux III-IV"/>
      <sheetName val="Tableaux I-II"/>
      <sheetName val="plongée altitude successive"/>
      <sheetName val="compartiments saturation"/>
      <sheetName val="plongée interrompue altitude"/>
      <sheetName val="dessins"/>
      <sheetName val="consecutive"/>
      <sheetName val="successive"/>
      <sheetName val="palier_interrompu"/>
      <sheetName val="remontee rapide"/>
      <sheetName val="plongée altitu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AC202"/>
  <sheetViews>
    <sheetView showGridLines="0" showRowColHeaders="0" tabSelected="1" workbookViewId="0" topLeftCell="A1">
      <selection activeCell="H3" sqref="H3"/>
    </sheetView>
  </sheetViews>
  <sheetFormatPr defaultColWidth="11.421875" defaultRowHeight="15" customHeight="1"/>
  <cols>
    <col min="1" max="1" width="33.28125" style="1" customWidth="1"/>
    <col min="2" max="2" width="10.140625" style="0" customWidth="1"/>
    <col min="3" max="3" width="9.00390625" style="0" customWidth="1"/>
    <col min="4" max="4" width="8.421875" style="0" customWidth="1"/>
    <col min="5" max="5" width="34.00390625" style="1" bestFit="1" customWidth="1"/>
    <col min="6" max="6" width="9.421875" style="0" customWidth="1"/>
    <col min="7" max="14" width="10.140625" style="0" customWidth="1"/>
    <col min="15" max="15" width="30.421875" style="0" customWidth="1"/>
    <col min="16" max="18" width="10.140625" style="0" customWidth="1"/>
    <col min="19" max="19" width="14.28125" style="0" customWidth="1"/>
    <col min="20" max="21" width="10.140625" style="0" customWidth="1"/>
    <col min="22" max="22" width="4.57421875" style="0" customWidth="1"/>
    <col min="23" max="16384" width="10.140625" style="0" customWidth="1"/>
  </cols>
  <sheetData>
    <row r="15" ht="13.5" thickBot="1"/>
    <row r="16" spans="15:20" ht="15" customHeight="1" thickBot="1">
      <c r="O16" s="2" t="s">
        <v>0</v>
      </c>
      <c r="S16" s="3" t="s">
        <v>1</v>
      </c>
      <c r="T16" s="4"/>
    </row>
    <row r="17" spans="15:21" ht="15" customHeight="1" thickBot="1">
      <c r="O17" s="5" t="s">
        <v>2</v>
      </c>
      <c r="R17" s="6"/>
      <c r="S17" s="7" t="s">
        <v>3</v>
      </c>
      <c r="T17" s="8" t="s">
        <v>4</v>
      </c>
      <c r="U17" s="6">
        <f>IF(T18&gt;1.6,"Hyperoxie","")</f>
      </c>
    </row>
    <row r="18" spans="15:29" ht="15" customHeight="1" thickBot="1">
      <c r="O18" s="9" t="s">
        <v>5</v>
      </c>
      <c r="P18" s="10">
        <f>B51</f>
        <v>30</v>
      </c>
      <c r="Q18" t="s">
        <v>6</v>
      </c>
      <c r="R18" s="11" t="s">
        <v>7</v>
      </c>
      <c r="S18" s="12">
        <f>(1*P18/100)*P22/1000</f>
        <v>0.3</v>
      </c>
      <c r="T18" s="13">
        <f>S18+P25/10*S18</f>
        <v>1.5899999999999999</v>
      </c>
      <c r="U18" s="11" t="s">
        <v>8</v>
      </c>
      <c r="X18">
        <f>(1.013-(altitude/8000))*1000</f>
        <v>1012.9999999999999</v>
      </c>
      <c r="Y18">
        <f>(1.013-(altitude/1000)*0.1)*1000</f>
        <v>1012.9999999999999</v>
      </c>
      <c r="Z18">
        <v>1</v>
      </c>
      <c r="AA18" t="s">
        <v>9</v>
      </c>
      <c r="AB18">
        <f>(1-(altitude/8000))*1000*0.76</f>
        <v>760</v>
      </c>
      <c r="AC18">
        <f>((1-(altitude/1000)*0.1)*1000)*0.76</f>
        <v>760</v>
      </c>
    </row>
    <row r="19" spans="15:25" ht="15" customHeight="1" thickBot="1">
      <c r="O19" s="1" t="s">
        <v>10</v>
      </c>
      <c r="P19">
        <f>100-P18</f>
        <v>70</v>
      </c>
      <c r="Q19" t="s">
        <v>6</v>
      </c>
      <c r="R19" s="14" t="s">
        <v>11</v>
      </c>
      <c r="S19" s="15">
        <f>(1*P19/100)*P22/1000</f>
        <v>0.7</v>
      </c>
      <c r="T19" s="16">
        <f>S19+P25/10*S19</f>
        <v>3.71</v>
      </c>
      <c r="U19" s="14" t="s">
        <v>8</v>
      </c>
      <c r="X19" s="17" t="s">
        <v>12</v>
      </c>
      <c r="Y19" s="17" t="s">
        <v>13</v>
      </c>
    </row>
    <row r="20" spans="15:16" ht="15" customHeight="1" thickBot="1">
      <c r="O20" s="9" t="s">
        <v>14</v>
      </c>
      <c r="P20" s="18">
        <f>altitude</f>
        <v>0</v>
      </c>
    </row>
    <row r="21" spans="16:24" ht="15" customHeight="1" thickBot="1">
      <c r="P21" s="19">
        <f>CHOOSE(Z18,X18,Y18)/1000</f>
        <v>1.013</v>
      </c>
      <c r="Q21" t="s">
        <v>15</v>
      </c>
      <c r="X21">
        <v>2</v>
      </c>
    </row>
    <row r="22" spans="15:24" ht="16.5" customHeight="1" thickBot="1">
      <c r="O22" s="20" t="s">
        <v>16</v>
      </c>
      <c r="P22" s="21">
        <f>CHOOSE(Z18,X18,Y18)/1.013</f>
        <v>1000</v>
      </c>
      <c r="Q22" s="20" t="str">
        <f>X19</f>
        <v>Millibars</v>
      </c>
      <c r="X22">
        <v>40</v>
      </c>
    </row>
    <row r="23" spans="16:24" ht="15" customHeight="1" thickBot="1">
      <c r="P23" s="22">
        <f>CHOOSE(Z18,AB18,AC18)</f>
        <v>760</v>
      </c>
      <c r="Q23" t="str">
        <f>Y19</f>
        <v>Mm.Hg</v>
      </c>
      <c r="X23" s="23">
        <v>30</v>
      </c>
    </row>
    <row r="24" ht="15" customHeight="1" thickBot="1">
      <c r="X24">
        <v>0</v>
      </c>
    </row>
    <row r="25" spans="15:16" ht="15" customHeight="1" thickBot="1">
      <c r="O25" s="9" t="s">
        <v>17</v>
      </c>
      <c r="P25" s="24">
        <v>43</v>
      </c>
    </row>
    <row r="26" spans="15:19" ht="15" customHeight="1" thickBot="1">
      <c r="O26" s="1"/>
      <c r="S26" s="1"/>
    </row>
    <row r="27" spans="15:19" ht="16.5" customHeight="1" thickBot="1">
      <c r="O27" s="25" t="s">
        <v>18</v>
      </c>
      <c r="P27" s="21">
        <f>P30*(P19/U33)</f>
        <v>4637.5</v>
      </c>
      <c r="Q27" s="20" t="str">
        <f>X19</f>
        <v>Millibars</v>
      </c>
      <c r="S27" s="1"/>
    </row>
    <row r="28" spans="15:19" ht="15" customHeight="1" thickBot="1">
      <c r="O28" s="1" t="s">
        <v>18</v>
      </c>
      <c r="P28" s="26">
        <f>P23*(P19/79)</f>
        <v>673.4177215189873</v>
      </c>
      <c r="Q28" t="str">
        <f>Y19</f>
        <v>Mm.Hg</v>
      </c>
      <c r="S28" s="1"/>
    </row>
    <row r="29" spans="15:19" ht="15" customHeight="1" thickBot="1">
      <c r="O29" s="1"/>
      <c r="S29" s="1"/>
    </row>
    <row r="30" spans="15:17" ht="15" customHeight="1" thickBot="1">
      <c r="O30" s="25" t="s">
        <v>19</v>
      </c>
      <c r="P30" s="21">
        <f>P22+P22*(P25/10)</f>
        <v>5300</v>
      </c>
      <c r="Q30" s="20" t="str">
        <f>X19</f>
        <v>Millibars</v>
      </c>
    </row>
    <row r="31" spans="15:17" ht="15" customHeight="1" thickBot="1">
      <c r="O31" s="1" t="s">
        <v>19</v>
      </c>
      <c r="P31" s="27">
        <f>P23+P23*(P25/10)</f>
        <v>4028</v>
      </c>
      <c r="Q31" t="str">
        <f>Y19</f>
        <v>Mm.Hg</v>
      </c>
    </row>
    <row r="32" ht="15" customHeight="1" thickBot="1"/>
    <row r="33" spans="15:22" ht="17.25" customHeight="1" thickBot="1">
      <c r="O33" s="28" t="s">
        <v>20</v>
      </c>
      <c r="P33" s="21">
        <f>(P25+10)*(P19/U33)-10</f>
        <v>36.375</v>
      </c>
      <c r="Q33" s="29" t="s">
        <v>21</v>
      </c>
      <c r="R33" s="29"/>
      <c r="T33" s="1" t="s">
        <v>22</v>
      </c>
      <c r="U33" s="9">
        <v>80</v>
      </c>
      <c r="V33" t="s">
        <v>23</v>
      </c>
    </row>
    <row r="34" spans="9:22" ht="15" customHeight="1">
      <c r="I34" t="s">
        <v>24</v>
      </c>
      <c r="O34" s="30" t="s">
        <v>25</v>
      </c>
      <c r="P34" s="31" t="s">
        <v>26</v>
      </c>
      <c r="Q34" s="20"/>
      <c r="U34">
        <v>20</v>
      </c>
      <c r="V34" t="s">
        <v>27</v>
      </c>
    </row>
    <row r="45" ht="12.75"/>
    <row r="46" ht="12.75"/>
    <row r="48" ht="15" customHeight="1" thickBot="1">
      <c r="F48" s="32" t="s">
        <v>28</v>
      </c>
    </row>
    <row r="49" spans="1:13" ht="15.75" customHeight="1" thickBot="1">
      <c r="A49" s="33" t="s">
        <v>29</v>
      </c>
      <c r="B49" s="34"/>
      <c r="C49" s="4"/>
      <c r="F49" s="64">
        <v>9</v>
      </c>
      <c r="G49" s="65">
        <v>58</v>
      </c>
      <c r="K49" s="35">
        <f>G49*60+F49*3600</f>
        <v>35880</v>
      </c>
      <c r="L49" t="s">
        <v>30</v>
      </c>
      <c r="M49" t="str">
        <f>F49&amp;" h "&amp;G49&amp;" mn"</f>
        <v>9 h 58 mn</v>
      </c>
    </row>
    <row r="50" spans="4:12" ht="15" customHeight="1">
      <c r="D50" s="1"/>
      <c r="E50" s="1" t="s">
        <v>31</v>
      </c>
      <c r="F50" s="36">
        <f>INT(K50/3600)</f>
        <v>9</v>
      </c>
      <c r="G50" s="37">
        <f>INT(J50/60)</f>
        <v>57</v>
      </c>
      <c r="H50" s="38">
        <f>J50-G50*60</f>
        <v>28</v>
      </c>
      <c r="J50" s="35">
        <f>K50-F50*3600</f>
        <v>3448</v>
      </c>
      <c r="K50" s="35">
        <f>K55+I57</f>
        <v>35848</v>
      </c>
      <c r="L50" t="s">
        <v>32</v>
      </c>
    </row>
    <row r="51" spans="1:11" ht="15" customHeight="1" thickBot="1">
      <c r="A51" s="1" t="s">
        <v>33</v>
      </c>
      <c r="B51" s="63">
        <v>30</v>
      </c>
      <c r="F51" s="39"/>
      <c r="G51" s="40">
        <f>H50</f>
        <v>28</v>
      </c>
      <c r="H51" s="41"/>
      <c r="J51" s="35"/>
      <c r="K51" s="35"/>
    </row>
    <row r="52" spans="1:11" ht="15" customHeight="1" thickBot="1">
      <c r="A52" s="1" t="str">
        <f>"Tension O2 à "&amp;T18&amp;" m:"</f>
        <v>Tension O2 à 1.59 m:</v>
      </c>
      <c r="B52" s="42">
        <f>T18</f>
        <v>1.5899999999999999</v>
      </c>
      <c r="C52">
        <f>U17</f>
      </c>
      <c r="F52" s="39"/>
      <c r="H52" s="41"/>
      <c r="J52" s="35">
        <v>1</v>
      </c>
      <c r="K52" s="35">
        <v>1</v>
      </c>
    </row>
    <row r="53" spans="1:11" ht="15" customHeight="1" thickBot="1">
      <c r="A53" s="1" t="str">
        <f>"Tension N2 à "&amp;B59&amp;" m:"</f>
        <v>Tension N2 à 43 m:</v>
      </c>
      <c r="B53" s="42">
        <f>T19</f>
        <v>3.71</v>
      </c>
      <c r="F53" s="39"/>
      <c r="G53" s="39"/>
      <c r="H53" s="39"/>
      <c r="J53" s="35"/>
      <c r="K53" s="35"/>
    </row>
    <row r="54" spans="1:11" ht="15" customHeight="1">
      <c r="A54" s="1" t="s">
        <v>34</v>
      </c>
      <c r="F54" s="39"/>
      <c r="G54" s="39"/>
      <c r="H54" s="39"/>
      <c r="J54" s="35"/>
      <c r="K54" s="35"/>
    </row>
    <row r="55" spans="1:12" ht="15" customHeight="1" thickBot="1">
      <c r="A55" s="43" t="s">
        <v>35</v>
      </c>
      <c r="B55" s="44">
        <f>P33</f>
        <v>36.375</v>
      </c>
      <c r="K55" s="35">
        <f>B56*3600+C56*60</f>
        <v>32400</v>
      </c>
      <c r="L55" t="s">
        <v>36</v>
      </c>
    </row>
    <row r="56" spans="1:11" ht="15" customHeight="1" thickBot="1">
      <c r="A56" s="1" t="s">
        <v>37</v>
      </c>
      <c r="B56" s="67">
        <v>9</v>
      </c>
      <c r="C56" s="68"/>
      <c r="D56" s="6"/>
      <c r="E56" s="1" t="s">
        <v>38</v>
      </c>
      <c r="F56" s="66">
        <v>32</v>
      </c>
      <c r="G56" s="45"/>
      <c r="J56" s="35"/>
      <c r="K56" s="35"/>
    </row>
    <row r="57" spans="1:9" ht="15" customHeight="1" thickBot="1">
      <c r="A57" s="1" t="s">
        <v>39</v>
      </c>
      <c r="B57" s="69"/>
      <c r="C57" s="70">
        <v>27</v>
      </c>
      <c r="D57" s="73"/>
      <c r="E57" s="46" t="s">
        <v>40</v>
      </c>
      <c r="F57" s="47">
        <f>INT(I57/60)</f>
        <v>57</v>
      </c>
      <c r="G57" s="48">
        <f>I57-F57*60</f>
        <v>28</v>
      </c>
      <c r="I57" s="45">
        <f>(C57*60+B57*3600+D57)+I58</f>
        <v>3448</v>
      </c>
    </row>
    <row r="58" spans="1:11" ht="15" customHeight="1" thickBot="1">
      <c r="A58" s="1" t="s">
        <v>41</v>
      </c>
      <c r="B58" s="71"/>
      <c r="C58" s="72">
        <v>30</v>
      </c>
      <c r="D58" s="6"/>
      <c r="E58" s="46"/>
      <c r="F58" s="47"/>
      <c r="G58" s="49"/>
      <c r="I58" s="35">
        <f>SUM(I61:I69)</f>
        <v>1828</v>
      </c>
      <c r="K58" t="str">
        <f>B57&amp;" h "&amp;C57&amp;" mn "&amp;D57&amp;" s"</f>
        <v> h 27 mn  s</v>
      </c>
    </row>
    <row r="59" spans="1:7" ht="15" customHeight="1">
      <c r="A59" s="1" t="s">
        <v>42</v>
      </c>
      <c r="B59" s="74">
        <v>43</v>
      </c>
      <c r="C59" s="6"/>
      <c r="D59" s="6"/>
      <c r="E59" s="1" t="s">
        <v>43</v>
      </c>
      <c r="F59" s="76">
        <v>31</v>
      </c>
      <c r="G59" s="50"/>
    </row>
    <row r="60" spans="5:9" ht="21.75" customHeight="1" thickBot="1">
      <c r="E60" s="1" t="s">
        <v>44</v>
      </c>
      <c r="F60" s="51">
        <f>INT(I60/60)</f>
        <v>30</v>
      </c>
      <c r="G60" s="50">
        <f>I60-F60*60</f>
        <v>28</v>
      </c>
      <c r="I60" s="35">
        <f>SUM(I61:I71)</f>
        <v>1828</v>
      </c>
    </row>
    <row r="61" spans="1:9" ht="15" customHeight="1" thickBot="1">
      <c r="A61" s="52" t="s">
        <v>45</v>
      </c>
      <c r="B61" s="53">
        <f>P27</f>
        <v>4637.5</v>
      </c>
      <c r="C61" s="54" t="s">
        <v>46</v>
      </c>
      <c r="E61" s="1" t="s">
        <v>47</v>
      </c>
      <c r="G61" s="50">
        <f>IF(H62=3,30,"")</f>
        <v>30</v>
      </c>
      <c r="I61" s="35">
        <f>F61*60+G61</f>
        <v>30</v>
      </c>
    </row>
    <row r="62" spans="1:9" ht="15" customHeight="1" thickBot="1">
      <c r="A62" s="1" t="s">
        <v>48</v>
      </c>
      <c r="B62" s="75">
        <v>38</v>
      </c>
      <c r="C62" s="6"/>
      <c r="D62" s="6"/>
      <c r="E62" s="55" t="s">
        <v>49</v>
      </c>
      <c r="F62" s="76">
        <v>24</v>
      </c>
      <c r="G62" s="77"/>
      <c r="H62">
        <f>IF(F62&lt;&gt;"",3,"")</f>
        <v>3</v>
      </c>
      <c r="I62" s="35">
        <f>F62*60+G62</f>
        <v>1440</v>
      </c>
    </row>
    <row r="63" spans="1:9" ht="15" customHeight="1" thickBot="1">
      <c r="A63" s="1" t="s">
        <v>50</v>
      </c>
      <c r="B63" s="56"/>
      <c r="C63" s="6"/>
      <c r="D63" s="6"/>
      <c r="E63" s="1" t="s">
        <v>47</v>
      </c>
      <c r="F63" s="51"/>
      <c r="G63" s="50">
        <f>IF(H64=6,30,"")</f>
        <v>30</v>
      </c>
      <c r="I63" s="35">
        <f>G63</f>
        <v>30</v>
      </c>
    </row>
    <row r="64" spans="4:9" ht="15" customHeight="1">
      <c r="D64" s="6"/>
      <c r="E64" s="55" t="s">
        <v>51</v>
      </c>
      <c r="F64" s="76">
        <v>3</v>
      </c>
      <c r="G64" s="77"/>
      <c r="H64">
        <f>IF(F64&lt;&gt;"",6,"")</f>
        <v>6</v>
      </c>
      <c r="I64" s="35">
        <f>F64*60+G64</f>
        <v>180</v>
      </c>
    </row>
    <row r="65" spans="4:7" ht="15" customHeight="1">
      <c r="D65" s="6"/>
      <c r="E65" s="1" t="s">
        <v>52</v>
      </c>
      <c r="F65" s="51"/>
      <c r="G65" s="50">
        <f>IF(H66=9,30,"")</f>
      </c>
    </row>
    <row r="66" spans="5:9" ht="15" customHeight="1">
      <c r="E66" s="55" t="s">
        <v>53</v>
      </c>
      <c r="F66" s="78"/>
      <c r="G66" s="77"/>
      <c r="H66">
        <f>IF(F66&lt;&gt;"",9,"")</f>
      </c>
      <c r="I66" s="35">
        <f>F66*60+G66</f>
        <v>0</v>
      </c>
    </row>
    <row r="67" spans="5:7" ht="15" customHeight="1">
      <c r="E67" s="1" t="s">
        <v>52</v>
      </c>
      <c r="F67" s="51"/>
      <c r="G67" s="50">
        <f>IF(H68=12,30,"")</f>
      </c>
    </row>
    <row r="68" spans="5:9" ht="15" customHeight="1">
      <c r="E68" s="55" t="s">
        <v>54</v>
      </c>
      <c r="F68" s="78"/>
      <c r="G68" s="77"/>
      <c r="H68">
        <f>IF(F68&lt;&gt;"",12,"")</f>
      </c>
      <c r="I68" s="35">
        <f>F68*60+G68</f>
        <v>0</v>
      </c>
    </row>
    <row r="69" spans="5:11" ht="15" customHeight="1">
      <c r="E69" s="1" t="str">
        <f>"durée de la remontée au 1er palier à "&amp;F71&amp;" m/min"</f>
        <v>durée de la remontée au 1er palier à 15 m/min</v>
      </c>
      <c r="F69" s="51">
        <f>INT(I69/60)</f>
        <v>2</v>
      </c>
      <c r="G69" s="57">
        <f>I69-F69*60</f>
        <v>28</v>
      </c>
      <c r="I69" s="35">
        <f>F70*60/F71</f>
        <v>148</v>
      </c>
      <c r="J69" s="58">
        <f>INT(G69)</f>
        <v>28</v>
      </c>
      <c r="K69" t="str">
        <f>F69&amp;" min "&amp;J69&amp;" s"</f>
        <v>2 min 28 s</v>
      </c>
    </row>
    <row r="70" spans="5:7" ht="15" customHeight="1">
      <c r="E70" s="1" t="s">
        <v>55</v>
      </c>
      <c r="F70" s="59">
        <f>B59-MAX(H62:H68)</f>
        <v>37</v>
      </c>
      <c r="G70" s="60"/>
    </row>
    <row r="71" spans="5:9" ht="15" customHeight="1">
      <c r="E71" s="1" t="s">
        <v>56</v>
      </c>
      <c r="F71" s="61">
        <v>15</v>
      </c>
      <c r="I71" s="35"/>
    </row>
    <row r="77" spans="5:10" ht="15" customHeight="1">
      <c r="E77" s="1" t="s">
        <v>57</v>
      </c>
      <c r="F77" s="79" t="s">
        <v>58</v>
      </c>
      <c r="J77" t="s">
        <v>59</v>
      </c>
    </row>
    <row r="79" spans="8:9" ht="15" customHeight="1">
      <c r="H79" s="1" t="s">
        <v>60</v>
      </c>
      <c r="I79" s="62" t="str">
        <f>B122&amp;" h "&amp;C122</f>
        <v> h </v>
      </c>
    </row>
    <row r="102" ht="18.75" customHeight="1"/>
    <row r="103" ht="12.75"/>
    <row r="104" ht="12.75"/>
    <row r="116" spans="1:5" ht="15" customHeight="1">
      <c r="A116"/>
      <c r="E116"/>
    </row>
    <row r="117" spans="1:5" ht="15" customHeight="1">
      <c r="A117"/>
      <c r="E117"/>
    </row>
    <row r="118" spans="1:5" ht="15" customHeight="1">
      <c r="A118"/>
      <c r="E118"/>
    </row>
    <row r="119" spans="1:5" ht="15" customHeight="1">
      <c r="A119"/>
      <c r="E119"/>
    </row>
    <row r="120" spans="1:5" ht="15" customHeight="1">
      <c r="A120"/>
      <c r="E120"/>
    </row>
    <row r="121" spans="1:5" ht="15" customHeight="1">
      <c r="A121"/>
      <c r="E121"/>
    </row>
    <row r="122" spans="1:5" ht="15" customHeight="1">
      <c r="A122"/>
      <c r="E122"/>
    </row>
    <row r="123" spans="1:5" ht="15" customHeight="1">
      <c r="A123"/>
      <c r="E123"/>
    </row>
    <row r="124" spans="1:5" ht="15" customHeight="1">
      <c r="A124"/>
      <c r="E124"/>
    </row>
    <row r="125" spans="1:5" ht="15" customHeight="1">
      <c r="A125"/>
      <c r="E125"/>
    </row>
    <row r="126" spans="1:5" ht="15" customHeight="1">
      <c r="A126"/>
      <c r="E126"/>
    </row>
    <row r="127" spans="1:5" ht="15" customHeight="1">
      <c r="A127"/>
      <c r="E127"/>
    </row>
    <row r="128" spans="1:5" ht="15" customHeight="1">
      <c r="A128"/>
      <c r="E128"/>
    </row>
    <row r="129" spans="1:5" ht="15" customHeight="1">
      <c r="A129"/>
      <c r="E129"/>
    </row>
    <row r="130" spans="1:5" ht="15" customHeight="1">
      <c r="A130"/>
      <c r="E130"/>
    </row>
    <row r="131" spans="1:5" ht="15" customHeight="1">
      <c r="A131"/>
      <c r="E131"/>
    </row>
    <row r="132" spans="1:5" ht="15" customHeight="1">
      <c r="A132"/>
      <c r="E132"/>
    </row>
    <row r="133" spans="1:5" ht="15" customHeight="1">
      <c r="A133"/>
      <c r="E133"/>
    </row>
    <row r="134" spans="1:5" ht="15" customHeight="1">
      <c r="A134"/>
      <c r="E134"/>
    </row>
    <row r="135" spans="1:5" ht="15" customHeight="1">
      <c r="A135"/>
      <c r="E135"/>
    </row>
    <row r="136" spans="1:5" ht="15" customHeight="1">
      <c r="A136"/>
      <c r="E136"/>
    </row>
    <row r="137" spans="1:5" ht="15" customHeight="1">
      <c r="A137"/>
      <c r="E137"/>
    </row>
    <row r="138" spans="1:5" ht="15" customHeight="1">
      <c r="A138"/>
      <c r="E138"/>
    </row>
    <row r="181" ht="12.75"/>
    <row r="184" spans="1:5" ht="15" customHeight="1">
      <c r="A184"/>
      <c r="E184"/>
    </row>
    <row r="185" spans="1:5" ht="12.75">
      <c r="A185"/>
      <c r="E185"/>
    </row>
    <row r="186" spans="1:5" ht="12.75">
      <c r="A186"/>
      <c r="E186"/>
    </row>
    <row r="187" spans="1:5" ht="15" customHeight="1">
      <c r="A187"/>
      <c r="E187"/>
    </row>
    <row r="188" spans="1:5" ht="12.75">
      <c r="A188"/>
      <c r="E188"/>
    </row>
    <row r="189" spans="1:5" ht="15" customHeight="1">
      <c r="A189"/>
      <c r="E189"/>
    </row>
    <row r="190" spans="1:5" ht="15" customHeight="1">
      <c r="A190"/>
      <c r="E190"/>
    </row>
    <row r="191" spans="1:5" ht="15" customHeight="1">
      <c r="A191"/>
      <c r="E191"/>
    </row>
    <row r="192" spans="1:5" ht="15" customHeight="1">
      <c r="A192"/>
      <c r="E192"/>
    </row>
    <row r="193" spans="1:5" ht="15" customHeight="1">
      <c r="A193"/>
      <c r="E193"/>
    </row>
    <row r="194" spans="1:5" ht="15" customHeight="1">
      <c r="A194"/>
      <c r="E194"/>
    </row>
    <row r="195" spans="1:5" ht="15" customHeight="1">
      <c r="A195"/>
      <c r="E195"/>
    </row>
    <row r="196" spans="1:5" ht="15" customHeight="1">
      <c r="A196"/>
      <c r="E196"/>
    </row>
    <row r="197" spans="1:5" ht="15" customHeight="1">
      <c r="A197"/>
      <c r="E197"/>
    </row>
    <row r="198" spans="1:5" ht="15" customHeight="1">
      <c r="A198"/>
      <c r="E198"/>
    </row>
    <row r="199" ht="15" customHeight="1">
      <c r="E199"/>
    </row>
    <row r="200" ht="15" customHeight="1">
      <c r="E200"/>
    </row>
    <row r="201" ht="15" customHeight="1">
      <c r="E201"/>
    </row>
    <row r="202" ht="15" customHeight="1">
      <c r="E202"/>
    </row>
  </sheetData>
  <sheetProtection password="CC7D" sheet="1"/>
  <printOptions/>
  <pageMargins left="0.75" right="0.75" top="1" bottom="1" header="0.4921259845" footer="0.4921259845"/>
  <pageSetup horizontalDpi="360" verticalDpi="360" orientation="landscape" paperSize="9" r:id="rId5"/>
  <drawing r:id="rId4"/>
  <legacyDrawing r:id="rId3"/>
  <oleObjects>
    <oleObject progId="MSPhotoEd.3" shapeId="22485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kalinine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BOREL</dc:creator>
  <cp:keywords/>
  <dc:description/>
  <cp:lastModifiedBy>BOREL</cp:lastModifiedBy>
  <dcterms:created xsi:type="dcterms:W3CDTF">2002-05-03T08:17:48Z</dcterms:created>
  <dcterms:modified xsi:type="dcterms:W3CDTF">2002-05-03T08:22:28Z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